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420" windowWidth="1980" windowHeight="12120" tabRatio="220" activeTab="0"/>
  </bookViews>
  <sheets>
    <sheet name="12TB用" sheetId="1" r:id="rId1"/>
  </sheets>
  <definedNames/>
  <calcPr fullCalcOnLoad="1"/>
</workbook>
</file>

<file path=xl/sharedStrings.xml><?xml version="1.0" encoding="utf-8"?>
<sst xmlns="http://schemas.openxmlformats.org/spreadsheetml/2006/main" count="362" uniqueCount="287">
  <si>
    <t>確率統計</t>
  </si>
  <si>
    <t>英語会話III</t>
  </si>
  <si>
    <t>英語会話IV</t>
  </si>
  <si>
    <t>英語会話V</t>
  </si>
  <si>
    <t>英語会話VI</t>
  </si>
  <si>
    <t>英語会話VII</t>
  </si>
  <si>
    <t>英語会話VIII</t>
  </si>
  <si>
    <t>英語I</t>
  </si>
  <si>
    <t>＊印（情報端末管理演習，技術者倫理，確率統計，生体流体工学，機械技術英語）は先進工学コース履修者の必修科目です．</t>
  </si>
  <si>
    <t>化学I</t>
  </si>
  <si>
    <t>バイオマテリアル</t>
  </si>
  <si>
    <t>生体材料力学I</t>
  </si>
  <si>
    <t>分子生体工学</t>
  </si>
  <si>
    <t>生体流体工学</t>
  </si>
  <si>
    <t>機械技術英語</t>
  </si>
  <si>
    <t>外国語科目（英語6単位以上）</t>
  </si>
  <si>
    <t>外国語科目合計10単位以上</t>
  </si>
  <si>
    <t>着手要件を満たしているか？</t>
  </si>
  <si>
    <t>先進工学コース卒業要件</t>
  </si>
  <si>
    <t>先進工学コースにて卒業研究着手</t>
  </si>
  <si>
    <t>卒業研究の修得</t>
  </si>
  <si>
    <t>卒業要件を満たしているか？</t>
  </si>
  <si>
    <t>基盤工学コース卒業研究着手要件（３年終了時）</t>
  </si>
  <si>
    <t>３年次配当科目を修得しているか？</t>
  </si>
  <si>
    <t>専門必修科目58単位以上</t>
  </si>
  <si>
    <t>修得単位数94単位以上</t>
  </si>
  <si>
    <t>着手要件を満たしているか？</t>
  </si>
  <si>
    <t>基盤工学コース卒業要件</t>
  </si>
  <si>
    <t>専門必修科目82単位</t>
  </si>
  <si>
    <t>履修制限（２年終了時）</t>
  </si>
  <si>
    <t>条件</t>
  </si>
  <si>
    <t>値</t>
  </si>
  <si>
    <t>判定</t>
  </si>
  <si>
    <t>不足</t>
  </si>
  <si>
    <t>基礎数学</t>
  </si>
  <si>
    <t>基礎物理</t>
  </si>
  <si>
    <t>修得単位数40単位以上</t>
  </si>
  <si>
    <t>履修制限をクリアしているか？</t>
  </si>
  <si>
    <t>先進工学コース登録要件（２年終了時）</t>
  </si>
  <si>
    <t>上記履修制限をクリアしているか？</t>
  </si>
  <si>
    <t>１．専門必修科目修得単位数</t>
  </si>
  <si>
    <t>２．情報端末管理演習</t>
  </si>
  <si>
    <t>３．技術者倫理</t>
  </si>
  <si>
    <t>外国語科目8単位以上</t>
  </si>
  <si>
    <t>登録要件を満たしているか？</t>
  </si>
  <si>
    <t>どちらのコースに登録しましたか？
（○をつける）</t>
  </si>
  <si>
    <t>先進工学コース</t>
  </si>
  <si>
    <t>基盤工学コース</t>
  </si>
  <si>
    <t>先進工学コース卒業研究着手要件（３年終了時）</t>
  </si>
  <si>
    <t>卒業研究を除く専門必修科目74単位</t>
  </si>
  <si>
    <t>専門選択科目22単位以上</t>
  </si>
  <si>
    <t>情報端末管理演習</t>
  </si>
  <si>
    <t>英語会話I</t>
  </si>
  <si>
    <t>英語会話II</t>
  </si>
  <si>
    <t>認定単位</t>
  </si>
  <si>
    <t>学習・教育目標の達成度</t>
  </si>
  <si>
    <t>A1</t>
  </si>
  <si>
    <t>A2</t>
  </si>
  <si>
    <t>英語II</t>
  </si>
  <si>
    <t>英語III</t>
  </si>
  <si>
    <t>英語IV</t>
  </si>
  <si>
    <t>英語V</t>
  </si>
  <si>
    <t>英語VI</t>
  </si>
  <si>
    <t>英語VII</t>
  </si>
  <si>
    <t>英語VIII</t>
  </si>
  <si>
    <t>英語表現法</t>
  </si>
  <si>
    <t>ドイツ語I</t>
  </si>
  <si>
    <t>ドイツ語II</t>
  </si>
  <si>
    <t>ドイツ語III</t>
  </si>
  <si>
    <t>ドイツ語IV</t>
  </si>
  <si>
    <t>フランス語I</t>
  </si>
  <si>
    <t>フランス語II</t>
  </si>
  <si>
    <t>中国語I</t>
  </si>
  <si>
    <t>中国語II</t>
  </si>
  <si>
    <t>韓国語I</t>
  </si>
  <si>
    <t>韓国語II</t>
  </si>
  <si>
    <t>区分</t>
  </si>
  <si>
    <t>評定</t>
  </si>
  <si>
    <t>第１年次</t>
  </si>
  <si>
    <t>B2</t>
  </si>
  <si>
    <t>B3</t>
  </si>
  <si>
    <t>B4</t>
  </si>
  <si>
    <t>B5</t>
  </si>
  <si>
    <t>B6</t>
  </si>
  <si>
    <t>C2</t>
  </si>
  <si>
    <t>情報と職業</t>
  </si>
  <si>
    <t>C3</t>
  </si>
  <si>
    <t>C4</t>
  </si>
  <si>
    <t>初等幾何学</t>
  </si>
  <si>
    <t>美学・美術史</t>
  </si>
  <si>
    <t>法学</t>
  </si>
  <si>
    <t>新技術開発史</t>
  </si>
  <si>
    <t>工業数学</t>
  </si>
  <si>
    <t>プログラミング演習</t>
  </si>
  <si>
    <t>技術者倫理</t>
  </si>
  <si>
    <t>計算機工学</t>
  </si>
  <si>
    <t>学籍番号</t>
  </si>
  <si>
    <t>氏名</t>
  </si>
  <si>
    <t>成績原簿を見ながら，水色のセルにS,A,B,C,D,E（半角英文字で）を記入して下さい．</t>
  </si>
  <si>
    <t>科目名</t>
  </si>
  <si>
    <t>単位</t>
  </si>
  <si>
    <t>合否</t>
  </si>
  <si>
    <t>登録単位</t>
  </si>
  <si>
    <t>認定単位xGP</t>
  </si>
  <si>
    <t>プログラミング</t>
  </si>
  <si>
    <t>基礎数学</t>
  </si>
  <si>
    <t>電気工学概論</t>
  </si>
  <si>
    <t>B1</t>
  </si>
  <si>
    <t>C1</t>
  </si>
  <si>
    <t>C2</t>
  </si>
  <si>
    <t>生体材料力学II</t>
  </si>
  <si>
    <t>生体材料力学演習</t>
  </si>
  <si>
    <t>住環境メカトロ技術</t>
  </si>
  <si>
    <t>医用機器設計</t>
  </si>
  <si>
    <t>ME総論</t>
  </si>
  <si>
    <t>ロボット設計</t>
  </si>
  <si>
    <t>ロボット工作</t>
  </si>
  <si>
    <t>ロボット工作実習</t>
  </si>
  <si>
    <t>制御工学I</t>
  </si>
  <si>
    <t>制御工学II</t>
  </si>
  <si>
    <t>計算機システム</t>
  </si>
  <si>
    <t>ﾏﾙﾁﾒﾃﾞｨｱ技術概論</t>
  </si>
  <si>
    <t>基礎物理実験</t>
  </si>
  <si>
    <t>ﾊﾞｲｵﾛﾎﾞﾃｨｸｽ実験I</t>
  </si>
  <si>
    <t>応用物理実験</t>
  </si>
  <si>
    <t>卒業研究</t>
  </si>
  <si>
    <t>インターンシップ</t>
  </si>
  <si>
    <t>情報端末管理演習＊</t>
  </si>
  <si>
    <t>第２年次</t>
  </si>
  <si>
    <t>第３年次</t>
  </si>
  <si>
    <t>第４年次</t>
  </si>
  <si>
    <t>専門必修</t>
  </si>
  <si>
    <t>専門選択</t>
  </si>
  <si>
    <t>学習
教育
目標</t>
  </si>
  <si>
    <t>外国語科目</t>
  </si>
  <si>
    <t>GP</t>
  </si>
  <si>
    <t>基礎物理</t>
  </si>
  <si>
    <t>電子工学概論</t>
  </si>
  <si>
    <t>線形代数学</t>
  </si>
  <si>
    <t>微積分学I</t>
  </si>
  <si>
    <t>解析幾何学</t>
  </si>
  <si>
    <t>微積分学II</t>
  </si>
  <si>
    <t>工業力学</t>
  </si>
  <si>
    <t>確率統計＊</t>
  </si>
  <si>
    <t>地球生物学概論</t>
  </si>
  <si>
    <t>物理学</t>
  </si>
  <si>
    <t>代数学演習</t>
  </si>
  <si>
    <t>微分方程式</t>
  </si>
  <si>
    <t>微積分学I演習</t>
  </si>
  <si>
    <t>微分方程式演習</t>
  </si>
  <si>
    <t>化学II</t>
  </si>
  <si>
    <t>生物学概論</t>
  </si>
  <si>
    <t>生体解剖学概論</t>
  </si>
  <si>
    <t>生体機能学概論</t>
  </si>
  <si>
    <t>生体流体工学＊</t>
  </si>
  <si>
    <t>生体熱工学</t>
  </si>
  <si>
    <t>人間環境学</t>
  </si>
  <si>
    <t>図学</t>
  </si>
  <si>
    <t>医用機器設計製図I</t>
  </si>
  <si>
    <t>ロボット製図</t>
  </si>
  <si>
    <t>医用機器設計製図II</t>
  </si>
  <si>
    <t>ロボティクス</t>
  </si>
  <si>
    <t>メカトロニクス</t>
  </si>
  <si>
    <t>センサー工学</t>
  </si>
  <si>
    <t>ロボティクス演習</t>
  </si>
  <si>
    <t>計算機システム演習</t>
  </si>
  <si>
    <t>ｼﾐｭﾚｰｼｮﾝ工学</t>
  </si>
  <si>
    <t>情報ネットワーク</t>
  </si>
  <si>
    <t>ﾏｲｸﾛﾌﾟﾛｾｯｻ応用</t>
  </si>
  <si>
    <t>言語処理</t>
  </si>
  <si>
    <t>情報通信工学</t>
  </si>
  <si>
    <t>ﾊﾞｲｵﾛﾎﾞﾃｨｸｽ実験II</t>
  </si>
  <si>
    <t>研究計画ﾏﾈｼﾞﾒﾝﾄ実習</t>
  </si>
  <si>
    <t>機械技術英語＊</t>
  </si>
  <si>
    <t>GPA</t>
  </si>
  <si>
    <t>基礎教育科目</t>
  </si>
  <si>
    <t>基礎ゼミナール</t>
  </si>
  <si>
    <t>哲学の世界</t>
  </si>
  <si>
    <t>倫理の世界</t>
  </si>
  <si>
    <t>日本の歴史</t>
  </si>
  <si>
    <t>アジアの歴史</t>
  </si>
  <si>
    <t>ヨーロッパの歴史</t>
  </si>
  <si>
    <t>日本の文学</t>
  </si>
  <si>
    <t>アジアの文学</t>
  </si>
  <si>
    <t>欧米の文学</t>
  </si>
  <si>
    <t>心理学の世界</t>
  </si>
  <si>
    <t>文化人類学</t>
  </si>
  <si>
    <t>日本の地理と風土</t>
  </si>
  <si>
    <t>世界の地理と風土</t>
  </si>
  <si>
    <t>日本国憲法</t>
  </si>
  <si>
    <t>ジェンダーと社会</t>
  </si>
  <si>
    <t>現代の経済</t>
  </si>
  <si>
    <t>現代の経営</t>
  </si>
  <si>
    <t>現代の政治</t>
  </si>
  <si>
    <t>現代の社会</t>
  </si>
  <si>
    <t>物理の世界</t>
  </si>
  <si>
    <t>科学・技術史</t>
  </si>
  <si>
    <t>生物の世界</t>
  </si>
  <si>
    <t>動物行動学</t>
  </si>
  <si>
    <t>化学の世界</t>
  </si>
  <si>
    <t>地球環境</t>
  </si>
  <si>
    <t>数学の世界</t>
  </si>
  <si>
    <t>医学の世界</t>
  </si>
  <si>
    <t>ｱｰﾄｽｸｰﾙ【絵画基礎】</t>
  </si>
  <si>
    <t>ｱｰﾄｽｸｰﾙ【ﾃﾞｻｲﾝ基礎】</t>
  </si>
  <si>
    <t>ｱｰﾄｽｸｰﾙ【写真映像基礎】</t>
  </si>
  <si>
    <t>世界の美術館I</t>
  </si>
  <si>
    <t>世界の美術館II</t>
  </si>
  <si>
    <t>音楽概論I</t>
  </si>
  <si>
    <t>音楽概論II</t>
  </si>
  <si>
    <t>総合講座I</t>
  </si>
  <si>
    <t>総合講座II</t>
  </si>
  <si>
    <t>総合講座III</t>
  </si>
  <si>
    <t>人権・同和問題</t>
  </si>
  <si>
    <t>生涯学習</t>
  </si>
  <si>
    <t>教養講座</t>
  </si>
  <si>
    <t>キャリア開発論</t>
  </si>
  <si>
    <t>実践キャリア演習A</t>
  </si>
  <si>
    <t>実践キャリア演習B</t>
  </si>
  <si>
    <t>実践キャリア演習C</t>
  </si>
  <si>
    <t>実践キャリア演習D</t>
  </si>
  <si>
    <t>実践キャリア学修A</t>
  </si>
  <si>
    <t>実践キャリア学修B</t>
  </si>
  <si>
    <t>実践キャリア学修C</t>
  </si>
  <si>
    <t>心の健康</t>
  </si>
  <si>
    <t>健康学</t>
  </si>
  <si>
    <t>スポーツ科学演習A</t>
  </si>
  <si>
    <t>スポーツ科学演習B</t>
  </si>
  <si>
    <t>導入</t>
  </si>
  <si>
    <t>人文科学</t>
  </si>
  <si>
    <t>社会科学</t>
  </si>
  <si>
    <t>自然科学</t>
  </si>
  <si>
    <t>芸術</t>
  </si>
  <si>
    <t>総合</t>
  </si>
  <si>
    <t>心と体の健康</t>
  </si>
  <si>
    <t>基礎数学（再）</t>
  </si>
  <si>
    <t>基礎物理（再）</t>
  </si>
  <si>
    <t>基礎教育科目10単位以上</t>
  </si>
  <si>
    <t>基礎教育科目10単位以上</t>
  </si>
  <si>
    <t>キャリア</t>
  </si>
  <si>
    <t>ゼミナール・サポーター</t>
  </si>
  <si>
    <t>基礎数学（再）</t>
  </si>
  <si>
    <t>基礎物理（再）</t>
  </si>
  <si>
    <t>１年前期</t>
  </si>
  <si>
    <t>担任印</t>
  </si>
  <si>
    <t>点検・
面談した日</t>
  </si>
  <si>
    <t>定期的に成績を点検し担任のチェックを受けてください。</t>
  </si>
  <si>
    <t>これと同じものは学科ＨＰからもダウンロードできます。</t>
  </si>
  <si>
    <t>ダウンロード版では黄色のセルには計算式が入っていますので，自動入力されます．紙の場合は自分で書き入れてください。</t>
  </si>
  <si>
    <t>それぞれの目標について，達成度を自己評価して下さい．</t>
  </si>
  <si>
    <t>ﾊﾞｲｵﾛﾎﾞﾃｨｸｽ技術研修</t>
  </si>
  <si>
    <t>４．確率統計</t>
  </si>
  <si>
    <t>５．生体流体工学</t>
  </si>
  <si>
    <t>１～５の合計単位数48単位以上</t>
  </si>
  <si>
    <t>技術者倫理＊</t>
  </si>
  <si>
    <t>A１</t>
  </si>
  <si>
    <t>B2</t>
  </si>
  <si>
    <t>B3</t>
  </si>
  <si>
    <t>B4</t>
  </si>
  <si>
    <t>現代の国際社会</t>
  </si>
  <si>
    <t>通信理論</t>
  </si>
  <si>
    <t>　越えて修得した単位は，卒業研究着手要件である修得単位数94単位</t>
  </si>
  <si>
    <t>　および卒業要件である修得単位数124単位に含むことはできないので</t>
  </si>
  <si>
    <t>　注意すること．</t>
  </si>
  <si>
    <t>キャリア形成戦略</t>
  </si>
  <si>
    <t>キャリア形成基礎論</t>
  </si>
  <si>
    <t>総合講座IV</t>
  </si>
  <si>
    <t>教養ゼミナール</t>
  </si>
  <si>
    <t>総合講座V</t>
  </si>
  <si>
    <t>総合講座VI</t>
  </si>
  <si>
    <t>総合講座VII</t>
  </si>
  <si>
    <t>総合講座VIII</t>
  </si>
  <si>
    <t>学部連携基礎演習I</t>
  </si>
  <si>
    <t>学部連携基礎演習II</t>
  </si>
  <si>
    <t>スタディ・スキル【国語力】</t>
  </si>
  <si>
    <t>スタディ・スキル【文章力】</t>
  </si>
  <si>
    <t>1年後期</t>
  </si>
  <si>
    <t>2年前期</t>
  </si>
  <si>
    <t>2年後期</t>
  </si>
  <si>
    <t>3年前期</t>
  </si>
  <si>
    <t>3年後期</t>
  </si>
  <si>
    <t>4年前期</t>
  </si>
  <si>
    <t>4年後期</t>
  </si>
  <si>
    <t xml:space="preserve">                          バイオロボティクス学科　学習教育目標
A．地球的視点から思考し，社会に対する責任感と倫理観を有する技術者
(A1) 幅広い学問的知識を習得し，地球的視点から思考できる素養を身につける
(A2) 技術者としての社会に対する責任と倫理観を身につける（技術者倫理）
B．バイオロボティクス学をベースとし，創造性あふれる開発能力を身につけた技術者
(B1) 実務的な情報処理能力を身につける（情報系）
(B2) 数学および自然科学の基礎知識とその応用方法を身につける（数学，自然科学系）
(B3) バイオマテリアル系，バイオメカニクス系の各分野の基礎知識とその応用方法を身につける
(B4) バイオデザイン系科目を通して，機械設計法・製図法に関する基礎知識と創造的開発手法を身につける
(B5) ロボティクス系科目を通して，機械加工法，計算機による計測・制御法に関する基礎知識とその応用方法を身につける
(B6) インフォマティクス系科目を通して，計算機利用の基礎知識とその応用方法を身につける
C．課題に対して企画し解決する能力を有し，グローバルな活動が出来る技術者
(C1) 実験・実習科目を通して，実験計画の立案・遂行，実験結果の解析と工学的な考察を行う能力を身につける
(C2) 日本語による簡潔な文章表現能力，口頭発表能力，討議力を身につけるとともに，外国語，特に英語によって異なる国の人と仕事を行える基礎的能力を習得する（卒業研究，外国語科目）
(C3) 自主的に学習し，それを継続できる生涯学習能力を身につける（卒業研究）
(C4) バイオロボティクス学の専門知識を総動員し，与えられた制約の下で，社会に役立つ研究を計画・遂行する能力を身につける（卒業研究）
</t>
  </si>
  <si>
    <t>※専門選択科目22単位，基礎教育科目10単位，外国語科目10単位を</t>
  </si>
  <si>
    <t>バイオロボティクス学科　成績チェックシート（13TB学生用)</t>
  </si>
  <si>
    <t>13TB0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</si>
</sst>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 "/>
  </numFmts>
  <fonts count="52">
    <font>
      <sz val="12"/>
      <name val="Osaka"/>
      <family val="3"/>
    </font>
    <font>
      <b/>
      <sz val="12"/>
      <name val="Osaka"/>
      <family val="3"/>
    </font>
    <font>
      <i/>
      <sz val="12"/>
      <name val="Osaka"/>
      <family val="3"/>
    </font>
    <font>
      <b/>
      <i/>
      <sz val="12"/>
      <name val="Osaka"/>
      <family val="3"/>
    </font>
    <font>
      <sz val="6"/>
      <name val="Osaka"/>
      <family val="3"/>
    </font>
    <font>
      <u val="single"/>
      <sz val="9"/>
      <color indexed="12"/>
      <name val="Osaka"/>
      <family val="3"/>
    </font>
    <font>
      <u val="single"/>
      <sz val="9"/>
      <color indexed="36"/>
      <name val="Osaka"/>
      <family val="3"/>
    </font>
    <font>
      <sz val="11"/>
      <name val="ＭＳ Ｐゴシック"/>
      <family val="3"/>
    </font>
    <font>
      <sz val="11"/>
      <color indexed="9"/>
      <name val="ＭＳ Ｐゴシック"/>
      <family val="3"/>
    </font>
    <font>
      <sz val="10"/>
      <color indexed="8"/>
      <name val="ＭＳ Ｐゴシック"/>
      <family val="3"/>
    </font>
    <font>
      <sz val="11"/>
      <color indexed="8"/>
      <name val="ＭＳ Ｐゴシック"/>
      <family val="3"/>
    </font>
    <font>
      <sz val="12"/>
      <name val="ＭＳ Ｐゴシック"/>
      <family val="3"/>
    </font>
    <font>
      <sz val="14"/>
      <name val="ＭＳ Ｐゴシック"/>
      <family val="3"/>
    </font>
    <font>
      <sz val="14"/>
      <color indexed="9"/>
      <name val="ＭＳ Ｐゴシック"/>
      <family val="3"/>
    </font>
    <font>
      <sz val="16"/>
      <name val="ＭＳ Ｐゴシック"/>
      <family val="3"/>
    </font>
    <font>
      <sz val="16"/>
      <name val="Osaka"/>
      <family val="3"/>
    </font>
    <font>
      <sz val="11"/>
      <color indexed="10"/>
      <name val="ＭＳ Ｐゴシック"/>
      <family val="3"/>
    </font>
    <font>
      <b/>
      <sz val="12"/>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theme="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52"/>
        <bgColor indexed="64"/>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rgb="FFCCFFFF"/>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thin"/>
      <top style="thin"/>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medium"/>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style="medium"/>
      <top style="medium"/>
      <bottom style="medium"/>
    </border>
    <border>
      <left style="medium"/>
      <right style="thin"/>
      <top>
        <color indexed="63"/>
      </top>
      <bottom style="thin"/>
    </border>
    <border>
      <left style="medium"/>
      <right style="thin"/>
      <top style="thin"/>
      <bottom>
        <color indexed="63"/>
      </bottom>
    </border>
    <border>
      <left>
        <color indexed="63"/>
      </left>
      <right>
        <color indexed="63"/>
      </right>
      <top style="thick"/>
      <bottom>
        <color indexed="63"/>
      </bottom>
    </border>
    <border>
      <left style="medium"/>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thick"/>
    </border>
    <border>
      <left style="thick"/>
      <right style="thick"/>
      <top style="thick"/>
      <bottom>
        <color indexed="63"/>
      </bottom>
    </border>
    <border>
      <left style="thick"/>
      <right style="thick"/>
      <top>
        <color indexed="63"/>
      </top>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ck"/>
      <right style="thick"/>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6" fillId="0" borderId="0" applyNumberFormat="0" applyFill="0" applyBorder="0" applyAlignment="0" applyProtection="0"/>
    <xf numFmtId="0" fontId="49" fillId="32" borderId="0" applyNumberFormat="0" applyBorder="0" applyAlignment="0" applyProtection="0"/>
  </cellStyleXfs>
  <cellXfs count="337">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xf>
    <xf numFmtId="0" fontId="7"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xf>
    <xf numFmtId="0" fontId="10" fillId="0" borderId="10" xfId="0" applyFont="1" applyBorder="1" applyAlignment="1">
      <alignment horizontal="center"/>
    </xf>
    <xf numFmtId="0" fontId="10" fillId="0" borderId="11" xfId="0" applyFont="1" applyBorder="1" applyAlignment="1">
      <alignment horizontal="center"/>
    </xf>
    <xf numFmtId="0" fontId="9" fillId="0" borderId="12" xfId="0" applyFont="1" applyBorder="1" applyAlignment="1">
      <alignment horizontal="center"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12" xfId="0" applyFont="1" applyBorder="1" applyAlignment="1">
      <alignment horizontal="center"/>
    </xf>
    <xf numFmtId="0" fontId="10" fillId="0" borderId="15" xfId="0" applyFont="1" applyBorder="1" applyAlignment="1">
      <alignment horizontal="center"/>
    </xf>
    <xf numFmtId="0" fontId="10" fillId="33" borderId="15" xfId="0" applyFont="1" applyFill="1" applyBorder="1" applyAlignment="1">
      <alignment horizontal="center"/>
    </xf>
    <xf numFmtId="0" fontId="10" fillId="34" borderId="15" xfId="0" applyFont="1" applyFill="1" applyBorder="1" applyAlignment="1">
      <alignment horizontal="center"/>
    </xf>
    <xf numFmtId="0" fontId="10" fillId="34" borderId="16" xfId="0" applyFont="1" applyFill="1" applyBorder="1" applyAlignment="1">
      <alignment horizontal="center"/>
    </xf>
    <xf numFmtId="0" fontId="10" fillId="0" borderId="17" xfId="0" applyFont="1" applyBorder="1" applyAlignment="1">
      <alignment horizontal="left"/>
    </xf>
    <xf numFmtId="0" fontId="10" fillId="0" borderId="18" xfId="0" applyFont="1" applyBorder="1" applyAlignment="1">
      <alignment vertical="center"/>
    </xf>
    <xf numFmtId="0" fontId="10" fillId="0" borderId="19" xfId="0" applyFont="1" applyBorder="1" applyAlignment="1">
      <alignment horizontal="center"/>
    </xf>
    <xf numFmtId="0" fontId="10" fillId="33" borderId="19" xfId="0" applyFont="1" applyFill="1" applyBorder="1" applyAlignment="1">
      <alignment horizontal="center"/>
    </xf>
    <xf numFmtId="0" fontId="10" fillId="0" borderId="20" xfId="0" applyFont="1" applyBorder="1" applyAlignment="1">
      <alignment vertical="center"/>
    </xf>
    <xf numFmtId="0" fontId="10" fillId="0" borderId="18" xfId="0" applyFont="1" applyBorder="1" applyAlignment="1">
      <alignment horizontal="center"/>
    </xf>
    <xf numFmtId="0" fontId="10" fillId="0" borderId="20" xfId="0" applyFont="1" applyBorder="1" applyAlignment="1">
      <alignment horizontal="left"/>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left"/>
    </xf>
    <xf numFmtId="0" fontId="7" fillId="35" borderId="17" xfId="0" applyFont="1" applyFill="1" applyBorder="1" applyAlignment="1">
      <alignment horizontal="center"/>
    </xf>
    <xf numFmtId="0" fontId="7" fillId="34" borderId="15" xfId="0" applyFont="1" applyFill="1" applyBorder="1" applyAlignment="1">
      <alignment horizontal="center"/>
    </xf>
    <xf numFmtId="0" fontId="7" fillId="35" borderId="16" xfId="0" applyFont="1" applyFill="1" applyBorder="1" applyAlignment="1">
      <alignment horizontal="center"/>
    </xf>
    <xf numFmtId="0" fontId="7" fillId="0" borderId="26" xfId="0" applyFont="1" applyBorder="1" applyAlignment="1">
      <alignment horizontal="left"/>
    </xf>
    <xf numFmtId="0" fontId="7" fillId="35" borderId="20" xfId="0" applyFont="1" applyFill="1" applyBorder="1" applyAlignment="1">
      <alignment horizontal="center"/>
    </xf>
    <xf numFmtId="0" fontId="7" fillId="34" borderId="19" xfId="0" applyFont="1" applyFill="1" applyBorder="1" applyAlignment="1">
      <alignment horizontal="center"/>
    </xf>
    <xf numFmtId="0" fontId="7" fillId="35" borderId="27" xfId="0" applyFont="1" applyFill="1" applyBorder="1" applyAlignment="1">
      <alignment horizontal="center"/>
    </xf>
    <xf numFmtId="0" fontId="7" fillId="0" borderId="28" xfId="0" applyFont="1" applyBorder="1" applyAlignment="1">
      <alignment horizontal="left"/>
    </xf>
    <xf numFmtId="0" fontId="7" fillId="34" borderId="29" xfId="0" applyFont="1" applyFill="1" applyBorder="1" applyAlignment="1">
      <alignment horizontal="center"/>
    </xf>
    <xf numFmtId="0" fontId="7" fillId="36" borderId="21" xfId="0" applyFont="1" applyFill="1" applyBorder="1" applyAlignment="1">
      <alignment horizontal="left"/>
    </xf>
    <xf numFmtId="0" fontId="7" fillId="35" borderId="22" xfId="0" applyFont="1" applyFill="1" applyBorder="1" applyAlignment="1">
      <alignment horizontal="center"/>
    </xf>
    <xf numFmtId="0" fontId="7" fillId="36" borderId="23" xfId="0" applyFont="1" applyFill="1" applyBorder="1" applyAlignment="1">
      <alignment horizontal="center"/>
    </xf>
    <xf numFmtId="0" fontId="7" fillId="35" borderId="24" xfId="0" applyFont="1" applyFill="1" applyBorder="1" applyAlignment="1">
      <alignment horizontal="center"/>
    </xf>
    <xf numFmtId="0" fontId="10" fillId="0" borderId="20" xfId="0" applyFont="1" applyBorder="1" applyAlignment="1">
      <alignment horizontal="center"/>
    </xf>
    <xf numFmtId="0" fontId="7" fillId="0" borderId="30" xfId="0" applyFont="1" applyBorder="1" applyAlignment="1">
      <alignment horizontal="center"/>
    </xf>
    <xf numFmtId="0" fontId="7" fillId="0" borderId="31" xfId="0" applyFont="1" applyBorder="1" applyAlignment="1">
      <alignment horizontal="right"/>
    </xf>
    <xf numFmtId="0" fontId="7" fillId="0" borderId="32" xfId="0" applyFont="1" applyBorder="1" applyAlignment="1">
      <alignment horizontal="center"/>
    </xf>
    <xf numFmtId="0" fontId="7" fillId="0" borderId="10" xfId="0" applyFont="1" applyBorder="1" applyAlignment="1">
      <alignment horizontal="right"/>
    </xf>
    <xf numFmtId="0" fontId="7" fillId="0" borderId="13" xfId="0" applyFont="1" applyBorder="1" applyAlignment="1">
      <alignment horizontal="center"/>
    </xf>
    <xf numFmtId="0" fontId="10" fillId="0" borderId="29" xfId="0" applyFont="1" applyBorder="1" applyAlignment="1">
      <alignment horizontal="center"/>
    </xf>
    <xf numFmtId="0" fontId="10" fillId="33" borderId="29" xfId="0" applyFont="1" applyFill="1" applyBorder="1" applyAlignment="1">
      <alignment horizontal="center"/>
    </xf>
    <xf numFmtId="0" fontId="10" fillId="34" borderId="33" xfId="0" applyFont="1" applyFill="1" applyBorder="1" applyAlignment="1">
      <alignment horizontal="center"/>
    </xf>
    <xf numFmtId="0" fontId="10" fillId="34" borderId="34" xfId="0" applyFont="1" applyFill="1" applyBorder="1" applyAlignment="1">
      <alignment horizontal="center"/>
    </xf>
    <xf numFmtId="0" fontId="10" fillId="0" borderId="21" xfId="0" applyFont="1" applyBorder="1" applyAlignment="1">
      <alignment horizontal="center" vertical="center"/>
    </xf>
    <xf numFmtId="0" fontId="10" fillId="0" borderId="35" xfId="0" applyFont="1" applyBorder="1" applyAlignment="1">
      <alignment vertical="center"/>
    </xf>
    <xf numFmtId="0" fontId="10" fillId="0" borderId="23" xfId="0" applyFont="1" applyBorder="1" applyAlignment="1">
      <alignment horizontal="center"/>
    </xf>
    <xf numFmtId="0" fontId="10" fillId="33" borderId="23" xfId="0" applyFont="1" applyFill="1" applyBorder="1" applyAlignment="1">
      <alignment horizontal="center"/>
    </xf>
    <xf numFmtId="0" fontId="10" fillId="34" borderId="23" xfId="0" applyFont="1" applyFill="1" applyBorder="1" applyAlignment="1">
      <alignment horizontal="center"/>
    </xf>
    <xf numFmtId="0" fontId="10" fillId="34" borderId="24" xfId="0" applyFont="1" applyFill="1" applyBorder="1" applyAlignment="1">
      <alignment horizontal="center"/>
    </xf>
    <xf numFmtId="0" fontId="10" fillId="0" borderId="22" xfId="0" applyFont="1" applyBorder="1" applyAlignment="1">
      <alignment vertical="center"/>
    </xf>
    <xf numFmtId="0" fontId="10" fillId="0" borderId="35" xfId="0" applyFont="1" applyBorder="1" applyAlignment="1">
      <alignment horizontal="center"/>
    </xf>
    <xf numFmtId="0" fontId="10" fillId="0" borderId="22" xfId="0" applyFont="1" applyBorder="1" applyAlignment="1">
      <alignment horizontal="left"/>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7" fillId="0" borderId="39" xfId="0" applyFont="1" applyBorder="1" applyAlignment="1">
      <alignment horizontal="left"/>
    </xf>
    <xf numFmtId="177" fontId="7" fillId="34" borderId="31" xfId="0" applyNumberFormat="1" applyFont="1" applyFill="1" applyBorder="1" applyAlignment="1">
      <alignment horizontal="center"/>
    </xf>
    <xf numFmtId="0" fontId="7" fillId="34" borderId="40" xfId="0" applyFont="1" applyFill="1" applyBorder="1" applyAlignment="1">
      <alignment horizontal="center"/>
    </xf>
    <xf numFmtId="0" fontId="7" fillId="34" borderId="32" xfId="0" applyFont="1" applyFill="1" applyBorder="1" applyAlignment="1">
      <alignment horizontal="center"/>
    </xf>
    <xf numFmtId="0" fontId="10" fillId="0" borderId="31" xfId="0" applyFont="1" applyBorder="1" applyAlignment="1">
      <alignment horizontal="justify" vertical="center"/>
    </xf>
    <xf numFmtId="0" fontId="10" fillId="0" borderId="40" xfId="0" applyFont="1" applyBorder="1" applyAlignment="1">
      <alignment horizontal="center"/>
    </xf>
    <xf numFmtId="0" fontId="10" fillId="33" borderId="40" xfId="0" applyFont="1" applyFill="1" applyBorder="1" applyAlignment="1">
      <alignment horizontal="center"/>
    </xf>
    <xf numFmtId="0" fontId="10" fillId="34" borderId="40" xfId="0" applyFont="1" applyFill="1" applyBorder="1" applyAlignment="1">
      <alignment horizontal="center"/>
    </xf>
    <xf numFmtId="0" fontId="10" fillId="34" borderId="32" xfId="0" applyFont="1" applyFill="1" applyBorder="1" applyAlignment="1">
      <alignment horizontal="center"/>
    </xf>
    <xf numFmtId="0" fontId="10" fillId="0" borderId="31" xfId="0" applyFont="1" applyBorder="1" applyAlignment="1">
      <alignment horizontal="center"/>
    </xf>
    <xf numFmtId="0" fontId="10" fillId="0" borderId="41" xfId="0" applyFont="1" applyBorder="1" applyAlignment="1">
      <alignment horizontal="left"/>
    </xf>
    <xf numFmtId="0" fontId="7" fillId="0" borderId="42" xfId="0" applyFont="1" applyBorder="1" applyAlignment="1">
      <alignment horizontal="left"/>
    </xf>
    <xf numFmtId="0" fontId="7" fillId="34" borderId="18" xfId="0" applyFont="1" applyFill="1" applyBorder="1" applyAlignment="1">
      <alignment horizontal="center"/>
    </xf>
    <xf numFmtId="0" fontId="7" fillId="34" borderId="27" xfId="0" applyFont="1" applyFill="1" applyBorder="1" applyAlignment="1">
      <alignment horizontal="center"/>
    </xf>
    <xf numFmtId="0" fontId="10" fillId="0" borderId="18" xfId="0" applyFont="1" applyBorder="1" applyAlignment="1">
      <alignment horizontal="justify" vertical="center"/>
    </xf>
    <xf numFmtId="0" fontId="10" fillId="0" borderId="20" xfId="0" applyFont="1" applyBorder="1" applyAlignment="1">
      <alignment horizontal="justify" vertical="center"/>
    </xf>
    <xf numFmtId="0" fontId="7" fillId="35" borderId="18" xfId="0" applyFont="1" applyFill="1" applyBorder="1" applyAlignment="1">
      <alignment horizontal="center"/>
    </xf>
    <xf numFmtId="0" fontId="7" fillId="0" borderId="43" xfId="0" applyFont="1" applyBorder="1" applyAlignment="1">
      <alignment horizontal="left"/>
    </xf>
    <xf numFmtId="0" fontId="7" fillId="34" borderId="10" xfId="0" applyFont="1" applyFill="1" applyBorder="1" applyAlignment="1">
      <alignment horizontal="center"/>
    </xf>
    <xf numFmtId="0" fontId="7" fillId="34" borderId="11" xfId="0" applyFont="1" applyFill="1" applyBorder="1" applyAlignment="1">
      <alignment horizontal="center"/>
    </xf>
    <xf numFmtId="0" fontId="7" fillId="34" borderId="13" xfId="0" applyFont="1" applyFill="1" applyBorder="1" applyAlignment="1">
      <alignment horizontal="center"/>
    </xf>
    <xf numFmtId="0" fontId="7" fillId="36" borderId="44" xfId="0" applyFont="1" applyFill="1" applyBorder="1" applyAlignment="1">
      <alignment horizontal="left"/>
    </xf>
    <xf numFmtId="0" fontId="7" fillId="35" borderId="45" xfId="0" applyFont="1" applyFill="1" applyBorder="1" applyAlignment="1">
      <alignment horizontal="center"/>
    </xf>
    <xf numFmtId="0" fontId="7" fillId="36" borderId="46" xfId="0" applyFont="1" applyFill="1" applyBorder="1" applyAlignment="1">
      <alignment horizontal="center"/>
    </xf>
    <xf numFmtId="0" fontId="7" fillId="35" borderId="47" xfId="0" applyFont="1" applyFill="1" applyBorder="1" applyAlignment="1">
      <alignment horizontal="center"/>
    </xf>
    <xf numFmtId="0" fontId="10" fillId="0" borderId="10" xfId="0" applyFont="1" applyBorder="1" applyAlignment="1">
      <alignment horizontal="justify" vertical="center"/>
    </xf>
    <xf numFmtId="0" fontId="10" fillId="33" borderId="11" xfId="0" applyFont="1" applyFill="1" applyBorder="1" applyAlignment="1">
      <alignment horizontal="center"/>
    </xf>
    <xf numFmtId="0" fontId="10" fillId="0" borderId="14" xfId="0" applyFont="1" applyBorder="1" applyAlignment="1">
      <alignment horizontal="left"/>
    </xf>
    <xf numFmtId="0" fontId="7" fillId="35" borderId="31" xfId="0" applyFont="1" applyFill="1" applyBorder="1" applyAlignment="1">
      <alignment horizontal="center"/>
    </xf>
    <xf numFmtId="0" fontId="7" fillId="35" borderId="32" xfId="0" applyFont="1" applyFill="1" applyBorder="1" applyAlignment="1">
      <alignment horizontal="center"/>
    </xf>
    <xf numFmtId="0" fontId="7" fillId="35" borderId="10" xfId="0" applyFont="1" applyFill="1" applyBorder="1" applyAlignment="1">
      <alignment horizontal="center"/>
    </xf>
    <xf numFmtId="0" fontId="7" fillId="35" borderId="13" xfId="0" applyFont="1" applyFill="1" applyBorder="1" applyAlignment="1">
      <alignment horizontal="center"/>
    </xf>
    <xf numFmtId="0" fontId="10" fillId="0" borderId="10" xfId="0" applyFont="1" applyBorder="1" applyAlignment="1">
      <alignment vertical="center"/>
    </xf>
    <xf numFmtId="0" fontId="10" fillId="0" borderId="31" xfId="0" applyFont="1" applyBorder="1" applyAlignment="1">
      <alignment vertical="center"/>
    </xf>
    <xf numFmtId="0" fontId="10" fillId="0" borderId="48" xfId="0" applyFont="1" applyBorder="1" applyAlignment="1">
      <alignment horizontal="center"/>
    </xf>
    <xf numFmtId="0" fontId="10" fillId="0" borderId="41"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10" fillId="0" borderId="49" xfId="0" applyFont="1" applyBorder="1" applyAlignment="1">
      <alignment horizontal="center"/>
    </xf>
    <xf numFmtId="0" fontId="10" fillId="0" borderId="38" xfId="0" applyFont="1" applyBorder="1" applyAlignment="1">
      <alignment horizontal="center"/>
    </xf>
    <xf numFmtId="0" fontId="10" fillId="33" borderId="38" xfId="0" applyFont="1" applyFill="1" applyBorder="1" applyAlignment="1">
      <alignment horizontal="center"/>
    </xf>
    <xf numFmtId="0" fontId="10" fillId="34" borderId="38" xfId="0" applyFont="1" applyFill="1" applyBorder="1" applyAlignment="1">
      <alignment horizontal="center"/>
    </xf>
    <xf numFmtId="177" fontId="10" fillId="34" borderId="38" xfId="0" applyNumberFormat="1" applyFont="1" applyFill="1" applyBorder="1" applyAlignment="1">
      <alignment horizontal="center"/>
    </xf>
    <xf numFmtId="0" fontId="10" fillId="34" borderId="30" xfId="0" applyFont="1" applyFill="1" applyBorder="1" applyAlignment="1">
      <alignment horizontal="center"/>
    </xf>
    <xf numFmtId="0" fontId="10" fillId="0" borderId="50" xfId="0" applyFont="1" applyBorder="1" applyAlignment="1">
      <alignment horizontal="center" vertical="center"/>
    </xf>
    <xf numFmtId="0" fontId="10" fillId="0" borderId="18" xfId="0" applyFont="1" applyBorder="1" applyAlignment="1">
      <alignment horizontal="left"/>
    </xf>
    <xf numFmtId="0" fontId="7" fillId="0" borderId="41" xfId="0" applyFont="1" applyBorder="1" applyAlignment="1">
      <alignment/>
    </xf>
    <xf numFmtId="0" fontId="7" fillId="0" borderId="20" xfId="0" applyFont="1" applyBorder="1" applyAlignment="1">
      <alignment/>
    </xf>
    <xf numFmtId="177" fontId="7" fillId="34" borderId="51" xfId="0" applyNumberFormat="1" applyFont="1" applyFill="1" applyBorder="1" applyAlignment="1">
      <alignment horizontal="center"/>
    </xf>
    <xf numFmtId="177" fontId="7" fillId="34" borderId="52" xfId="0" applyNumberFormat="1" applyFont="1" applyFill="1" applyBorder="1" applyAlignment="1">
      <alignment horizontal="center"/>
    </xf>
    <xf numFmtId="0" fontId="7" fillId="0" borderId="50"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left"/>
    </xf>
    <xf numFmtId="0" fontId="7" fillId="35" borderId="41" xfId="0" applyFont="1" applyFill="1" applyBorder="1" applyAlignment="1">
      <alignment horizontal="center"/>
    </xf>
    <xf numFmtId="177" fontId="7" fillId="34" borderId="20" xfId="0" applyNumberFormat="1" applyFont="1" applyFill="1" applyBorder="1" applyAlignment="1">
      <alignment horizontal="center"/>
    </xf>
    <xf numFmtId="0" fontId="7" fillId="35" borderId="19" xfId="0" applyFont="1" applyFill="1" applyBorder="1" applyAlignment="1">
      <alignment horizontal="center"/>
    </xf>
    <xf numFmtId="0" fontId="7" fillId="34" borderId="20" xfId="0" applyFont="1" applyFill="1" applyBorder="1" applyAlignment="1">
      <alignment horizontal="center"/>
    </xf>
    <xf numFmtId="0" fontId="7" fillId="0" borderId="55" xfId="0" applyFont="1" applyBorder="1" applyAlignment="1">
      <alignment horizontal="left"/>
    </xf>
    <xf numFmtId="0" fontId="7" fillId="34" borderId="14" xfId="0" applyFont="1" applyFill="1" applyBorder="1" applyAlignment="1">
      <alignment horizontal="center"/>
    </xf>
    <xf numFmtId="0" fontId="7" fillId="36" borderId="56" xfId="0" applyFont="1" applyFill="1" applyBorder="1" applyAlignment="1">
      <alignment horizontal="left"/>
    </xf>
    <xf numFmtId="0" fontId="7" fillId="35" borderId="57" xfId="0" applyFont="1" applyFill="1" applyBorder="1" applyAlignment="1">
      <alignment horizontal="center"/>
    </xf>
    <xf numFmtId="0" fontId="7" fillId="0" borderId="26" xfId="0" applyFont="1" applyBorder="1" applyAlignment="1">
      <alignment/>
    </xf>
    <xf numFmtId="177" fontId="7" fillId="34" borderId="41" xfId="0" applyNumberFormat="1" applyFont="1" applyFill="1" applyBorder="1" applyAlignment="1">
      <alignment horizontal="center"/>
    </xf>
    <xf numFmtId="0" fontId="12" fillId="0" borderId="0" xfId="0" applyFont="1" applyAlignment="1">
      <alignment/>
    </xf>
    <xf numFmtId="0" fontId="12" fillId="0" borderId="0" xfId="0" applyFont="1" applyAlignment="1">
      <alignment horizontal="center"/>
    </xf>
    <xf numFmtId="0" fontId="12" fillId="0" borderId="0" xfId="0" applyFont="1" applyAlignment="1">
      <alignment/>
    </xf>
    <xf numFmtId="0" fontId="12" fillId="0" borderId="0" xfId="0" applyFont="1" applyAlignment="1">
      <alignment horizontal="left"/>
    </xf>
    <xf numFmtId="0" fontId="13" fillId="0" borderId="0" xfId="0" applyFont="1" applyFill="1" applyAlignment="1">
      <alignment/>
    </xf>
    <xf numFmtId="0" fontId="7" fillId="0" borderId="19" xfId="0" applyFont="1" applyBorder="1" applyAlignment="1">
      <alignment horizontal="center"/>
    </xf>
    <xf numFmtId="177" fontId="10" fillId="34" borderId="33" xfId="0" applyNumberFormat="1" applyFont="1" applyFill="1" applyBorder="1" applyAlignment="1">
      <alignment horizontal="center"/>
    </xf>
    <xf numFmtId="0" fontId="10" fillId="0" borderId="0" xfId="0" applyFont="1" applyBorder="1" applyAlignment="1">
      <alignment horizontal="center"/>
    </xf>
    <xf numFmtId="0" fontId="10" fillId="33" borderId="0" xfId="0" applyFont="1" applyFill="1" applyBorder="1" applyAlignment="1">
      <alignment horizontal="center"/>
    </xf>
    <xf numFmtId="0" fontId="10" fillId="34" borderId="0" xfId="0" applyFont="1" applyFill="1" applyBorder="1" applyAlignment="1">
      <alignment horizontal="center"/>
    </xf>
    <xf numFmtId="0" fontId="10" fillId="0" borderId="0" xfId="0" applyFont="1" applyBorder="1" applyAlignment="1">
      <alignment horizontal="left"/>
    </xf>
    <xf numFmtId="0" fontId="10" fillId="34" borderId="19" xfId="0" applyFont="1" applyFill="1" applyBorder="1" applyAlignment="1">
      <alignment horizontal="center"/>
    </xf>
    <xf numFmtId="177" fontId="10" fillId="34" borderId="19" xfId="0" applyNumberFormat="1" applyFont="1" applyFill="1" applyBorder="1" applyAlignment="1">
      <alignment horizontal="center"/>
    </xf>
    <xf numFmtId="177" fontId="10" fillId="34" borderId="23" xfId="0" applyNumberFormat="1" applyFont="1" applyFill="1" applyBorder="1" applyAlignment="1">
      <alignment horizontal="center"/>
    </xf>
    <xf numFmtId="177" fontId="10" fillId="34" borderId="40" xfId="0" applyNumberFormat="1" applyFont="1" applyFill="1" applyBorder="1" applyAlignment="1">
      <alignment horizontal="center"/>
    </xf>
    <xf numFmtId="0" fontId="10" fillId="34" borderId="27" xfId="0" applyFont="1" applyFill="1" applyBorder="1" applyAlignment="1">
      <alignment horizontal="center"/>
    </xf>
    <xf numFmtId="0" fontId="10" fillId="34" borderId="11" xfId="0" applyFont="1" applyFill="1" applyBorder="1" applyAlignment="1">
      <alignment horizontal="center"/>
    </xf>
    <xf numFmtId="177" fontId="10" fillId="34" borderId="11" xfId="0" applyNumberFormat="1" applyFont="1" applyFill="1" applyBorder="1" applyAlignment="1">
      <alignment horizontal="center"/>
    </xf>
    <xf numFmtId="0" fontId="10" fillId="34" borderId="13" xfId="0" applyFont="1" applyFill="1" applyBorder="1" applyAlignment="1">
      <alignment horizontal="center"/>
    </xf>
    <xf numFmtId="0" fontId="10" fillId="34" borderId="29" xfId="0" applyFont="1" applyFill="1" applyBorder="1" applyAlignment="1">
      <alignment horizontal="center"/>
    </xf>
    <xf numFmtId="177" fontId="10" fillId="34" borderId="29" xfId="0" applyNumberFormat="1" applyFont="1" applyFill="1" applyBorder="1" applyAlignment="1">
      <alignment horizontal="center"/>
    </xf>
    <xf numFmtId="0" fontId="10" fillId="34" borderId="52" xfId="0" applyFont="1" applyFill="1" applyBorder="1" applyAlignment="1">
      <alignment horizontal="center"/>
    </xf>
    <xf numFmtId="0" fontId="10" fillId="0" borderId="37" xfId="0" applyFont="1" applyBorder="1" applyAlignment="1">
      <alignment horizontal="left"/>
    </xf>
    <xf numFmtId="0" fontId="10" fillId="0" borderId="49" xfId="0" applyFont="1" applyBorder="1" applyAlignment="1">
      <alignment vertical="center"/>
    </xf>
    <xf numFmtId="0" fontId="10" fillId="33" borderId="49" xfId="0" applyFont="1" applyFill="1" applyBorder="1" applyAlignment="1">
      <alignment horizontal="center"/>
    </xf>
    <xf numFmtId="0" fontId="10" fillId="34" borderId="49" xfId="0" applyFont="1" applyFill="1" applyBorder="1" applyAlignment="1">
      <alignment horizontal="center"/>
    </xf>
    <xf numFmtId="177" fontId="10" fillId="34" borderId="49" xfId="0" applyNumberFormat="1" applyFont="1" applyFill="1" applyBorder="1" applyAlignment="1">
      <alignment horizontal="center"/>
    </xf>
    <xf numFmtId="0" fontId="10" fillId="0" borderId="49" xfId="0" applyFont="1" applyBorder="1" applyAlignment="1">
      <alignment horizontal="left"/>
    </xf>
    <xf numFmtId="0" fontId="10" fillId="34" borderId="58" xfId="0" applyFont="1" applyFill="1" applyBorder="1" applyAlignment="1">
      <alignment horizontal="center"/>
    </xf>
    <xf numFmtId="0" fontId="10" fillId="34" borderId="59" xfId="0" applyFont="1" applyFill="1" applyBorder="1" applyAlignment="1">
      <alignment horizontal="center"/>
    </xf>
    <xf numFmtId="0" fontId="10" fillId="33" borderId="48" xfId="0" applyFont="1" applyFill="1" applyBorder="1" applyAlignment="1">
      <alignment horizontal="center"/>
    </xf>
    <xf numFmtId="0" fontId="10" fillId="34" borderId="48" xfId="0" applyFont="1" applyFill="1" applyBorder="1" applyAlignment="1">
      <alignment horizontal="center"/>
    </xf>
    <xf numFmtId="0" fontId="10" fillId="0" borderId="48" xfId="0" applyFont="1" applyBorder="1" applyAlignment="1">
      <alignment horizontal="left"/>
    </xf>
    <xf numFmtId="0" fontId="10" fillId="34" borderId="60" xfId="0" applyFont="1" applyFill="1" applyBorder="1" applyAlignment="1">
      <alignment horizontal="center"/>
    </xf>
    <xf numFmtId="0" fontId="7" fillId="0" borderId="61" xfId="0" applyFont="1" applyBorder="1" applyAlignment="1">
      <alignment/>
    </xf>
    <xf numFmtId="0" fontId="10" fillId="0" borderId="19" xfId="0" applyFont="1" applyFill="1" applyBorder="1" applyAlignment="1">
      <alignment horizontal="center"/>
    </xf>
    <xf numFmtId="0" fontId="7" fillId="37" borderId="62" xfId="0" applyFont="1" applyFill="1" applyBorder="1" applyAlignment="1">
      <alignment/>
    </xf>
    <xf numFmtId="0" fontId="7" fillId="37" borderId="63" xfId="0" applyFont="1" applyFill="1" applyBorder="1" applyAlignment="1">
      <alignment/>
    </xf>
    <xf numFmtId="0" fontId="7" fillId="37" borderId="64" xfId="0" applyFont="1" applyFill="1" applyBorder="1" applyAlignment="1">
      <alignment/>
    </xf>
    <xf numFmtId="0" fontId="7" fillId="37" borderId="65" xfId="0" applyFont="1" applyFill="1" applyBorder="1" applyAlignment="1">
      <alignment/>
    </xf>
    <xf numFmtId="0" fontId="7" fillId="37" borderId="66" xfId="0" applyFont="1" applyFill="1" applyBorder="1" applyAlignment="1">
      <alignment/>
    </xf>
    <xf numFmtId="0" fontId="7" fillId="37" borderId="67" xfId="0" applyFont="1" applyFill="1" applyBorder="1" applyAlignment="1">
      <alignment/>
    </xf>
    <xf numFmtId="0" fontId="16" fillId="0" borderId="0" xfId="0" applyFont="1" applyFill="1" applyAlignment="1">
      <alignment/>
    </xf>
    <xf numFmtId="0" fontId="7" fillId="0" borderId="31" xfId="0" applyFont="1" applyBorder="1" applyAlignment="1">
      <alignment vertical="center"/>
    </xf>
    <xf numFmtId="0" fontId="7" fillId="0" borderId="40" xfId="0" applyFont="1" applyBorder="1" applyAlignment="1">
      <alignment horizontal="center"/>
    </xf>
    <xf numFmtId="0" fontId="10" fillId="38" borderId="31" xfId="0" applyFont="1" applyFill="1" applyBorder="1" applyAlignment="1">
      <alignment horizontal="justify" vertical="center"/>
    </xf>
    <xf numFmtId="0" fontId="10" fillId="38" borderId="40" xfId="0" applyFont="1" applyFill="1" applyBorder="1" applyAlignment="1">
      <alignment horizontal="center"/>
    </xf>
    <xf numFmtId="0" fontId="10" fillId="38" borderId="18" xfId="0" applyFont="1" applyFill="1" applyBorder="1" applyAlignment="1">
      <alignment horizontal="justify" vertical="center"/>
    </xf>
    <xf numFmtId="0" fontId="10" fillId="38" borderId="19" xfId="0" applyFont="1" applyFill="1" applyBorder="1" applyAlignment="1">
      <alignment horizontal="center"/>
    </xf>
    <xf numFmtId="0" fontId="10" fillId="38" borderId="41" xfId="0" applyFont="1" applyFill="1" applyBorder="1" applyAlignment="1">
      <alignment horizontal="justify" vertical="center"/>
    </xf>
    <xf numFmtId="0" fontId="10" fillId="38" borderId="20" xfId="0" applyFont="1" applyFill="1" applyBorder="1" applyAlignment="1">
      <alignment horizontal="justify" vertical="center"/>
    </xf>
    <xf numFmtId="177" fontId="10" fillId="34" borderId="15" xfId="0" applyNumberFormat="1" applyFont="1" applyFill="1" applyBorder="1" applyAlignment="1">
      <alignment horizontal="center"/>
    </xf>
    <xf numFmtId="0" fontId="7" fillId="0" borderId="20" xfId="0" applyFont="1" applyBorder="1" applyAlignment="1">
      <alignment horizontal="left"/>
    </xf>
    <xf numFmtId="0" fontId="12" fillId="0" borderId="0" xfId="0" applyFont="1" applyFill="1" applyAlignment="1">
      <alignment horizontal="left"/>
    </xf>
    <xf numFmtId="0" fontId="12"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xf>
    <xf numFmtId="0" fontId="11" fillId="0" borderId="0" xfId="0" applyFont="1" applyFill="1" applyBorder="1" applyAlignment="1">
      <alignment horizontal="center"/>
    </xf>
    <xf numFmtId="0" fontId="10" fillId="34" borderId="68" xfId="0" applyFont="1" applyFill="1" applyBorder="1" applyAlignment="1">
      <alignment horizontal="center"/>
    </xf>
    <xf numFmtId="0" fontId="7" fillId="0" borderId="53" xfId="0" applyFont="1" applyBorder="1" applyAlignment="1">
      <alignment vertical="center"/>
    </xf>
    <xf numFmtId="0" fontId="7" fillId="0" borderId="41" xfId="0" applyFont="1" applyBorder="1" applyAlignment="1">
      <alignment vertical="center"/>
    </xf>
    <xf numFmtId="0" fontId="7" fillId="0" borderId="20" xfId="0" applyFont="1" applyBorder="1" applyAlignment="1">
      <alignment vertical="center"/>
    </xf>
    <xf numFmtId="0" fontId="7" fillId="0" borderId="51" xfId="0" applyFont="1" applyBorder="1" applyAlignment="1">
      <alignment vertical="center"/>
    </xf>
    <xf numFmtId="0" fontId="7" fillId="0" borderId="14" xfId="0" applyFont="1" applyBorder="1" applyAlignment="1">
      <alignment vertical="center"/>
    </xf>
    <xf numFmtId="0" fontId="7" fillId="0" borderId="69" xfId="0" applyFont="1" applyBorder="1" applyAlignment="1">
      <alignment vertical="center"/>
    </xf>
    <xf numFmtId="0" fontId="7" fillId="0" borderId="18" xfId="0" applyFont="1" applyBorder="1" applyAlignment="1">
      <alignment vertical="center"/>
    </xf>
    <xf numFmtId="0" fontId="7" fillId="0" borderId="70" xfId="0" applyFont="1" applyBorder="1" applyAlignment="1">
      <alignment vertical="center"/>
    </xf>
    <xf numFmtId="0" fontId="7" fillId="0" borderId="10" xfId="0" applyFont="1" applyBorder="1" applyAlignment="1">
      <alignment vertical="center"/>
    </xf>
    <xf numFmtId="0" fontId="7" fillId="0" borderId="35" xfId="0" applyFont="1" applyBorder="1" applyAlignment="1">
      <alignment vertical="center"/>
    </xf>
    <xf numFmtId="0" fontId="7" fillId="0" borderId="31" xfId="0" applyFont="1" applyFill="1" applyBorder="1" applyAlignment="1">
      <alignment vertical="center"/>
    </xf>
    <xf numFmtId="0" fontId="7" fillId="0" borderId="18" xfId="0" applyFont="1" applyFill="1" applyBorder="1" applyAlignment="1">
      <alignment vertical="center"/>
    </xf>
    <xf numFmtId="0" fontId="7" fillId="0" borderId="31" xfId="0" applyFont="1" applyBorder="1" applyAlignment="1">
      <alignment horizontal="justify" vertical="center"/>
    </xf>
    <xf numFmtId="0" fontId="7" fillId="0" borderId="18" xfId="0" applyFont="1" applyBorder="1" applyAlignment="1">
      <alignment horizontal="justify" vertical="center"/>
    </xf>
    <xf numFmtId="0" fontId="7" fillId="0" borderId="10" xfId="0" applyFont="1" applyBorder="1" applyAlignment="1">
      <alignment horizontal="justify" vertical="center"/>
    </xf>
    <xf numFmtId="0" fontId="7" fillId="0" borderId="70" xfId="0" applyFont="1" applyBorder="1" applyAlignment="1">
      <alignment horizontal="justify" vertical="center"/>
    </xf>
    <xf numFmtId="0" fontId="7" fillId="38" borderId="31" xfId="0" applyFont="1" applyFill="1" applyBorder="1" applyAlignment="1">
      <alignment horizontal="justify" vertical="center"/>
    </xf>
    <xf numFmtId="0" fontId="7" fillId="38" borderId="18" xfId="0" applyFont="1" applyFill="1" applyBorder="1" applyAlignment="1">
      <alignment horizontal="justify" vertical="center"/>
    </xf>
    <xf numFmtId="0" fontId="7" fillId="0" borderId="51" xfId="0" applyFont="1" applyBorder="1" applyAlignment="1">
      <alignment horizontal="left"/>
    </xf>
    <xf numFmtId="0" fontId="7" fillId="0" borderId="41" xfId="0" applyFont="1" applyBorder="1" applyAlignment="1">
      <alignment horizontal="left"/>
    </xf>
    <xf numFmtId="0" fontId="7" fillId="0" borderId="14" xfId="0" applyFont="1" applyBorder="1" applyAlignment="1">
      <alignment horizontal="left"/>
    </xf>
    <xf numFmtId="0" fontId="7" fillId="0" borderId="22" xfId="0" applyFont="1" applyBorder="1" applyAlignment="1">
      <alignment vertical="center"/>
    </xf>
    <xf numFmtId="0" fontId="7" fillId="0" borderId="41" xfId="0" applyFont="1" applyFill="1" applyBorder="1" applyAlignment="1">
      <alignment vertical="center"/>
    </xf>
    <xf numFmtId="0" fontId="7" fillId="0" borderId="17" xfId="0" applyFont="1" applyBorder="1" applyAlignment="1">
      <alignment horizontal="justify" vertical="center"/>
    </xf>
    <xf numFmtId="0" fontId="7" fillId="0" borderId="20" xfId="0" applyFont="1" applyBorder="1" applyAlignment="1">
      <alignment horizontal="justify" vertical="center"/>
    </xf>
    <xf numFmtId="0" fontId="7" fillId="0" borderId="20" xfId="0" applyFont="1" applyBorder="1" applyAlignment="1">
      <alignment horizontal="center"/>
    </xf>
    <xf numFmtId="0" fontId="7" fillId="0" borderId="20" xfId="0" applyFont="1" applyFill="1" applyBorder="1" applyAlignment="1">
      <alignment horizontal="justify" vertical="center"/>
    </xf>
    <xf numFmtId="0" fontId="7" fillId="0" borderId="14" xfId="0" applyFont="1" applyBorder="1" applyAlignment="1">
      <alignment horizontal="center"/>
    </xf>
    <xf numFmtId="0" fontId="7" fillId="0" borderId="41" xfId="0" applyFont="1" applyBorder="1" applyAlignment="1">
      <alignment horizontal="justify" vertical="center"/>
    </xf>
    <xf numFmtId="0" fontId="7" fillId="0" borderId="10" xfId="0" applyFont="1" applyBorder="1" applyAlignment="1">
      <alignment horizontal="left"/>
    </xf>
    <xf numFmtId="0" fontId="7" fillId="0" borderId="10" xfId="0" applyFont="1" applyBorder="1" applyAlignment="1">
      <alignment horizontal="center"/>
    </xf>
    <xf numFmtId="0" fontId="7" fillId="0" borderId="31" xfId="0" applyFont="1" applyBorder="1" applyAlignment="1">
      <alignment horizontal="center"/>
    </xf>
    <xf numFmtId="0" fontId="7" fillId="0" borderId="18" xfId="0" applyFont="1" applyBorder="1" applyAlignment="1">
      <alignment horizontal="center"/>
    </xf>
    <xf numFmtId="0" fontId="50" fillId="0" borderId="0" xfId="0" applyFont="1" applyFill="1" applyAlignment="1">
      <alignment/>
    </xf>
    <xf numFmtId="0" fontId="50" fillId="0" borderId="0" xfId="0" applyFont="1" applyFill="1" applyBorder="1" applyAlignment="1">
      <alignment horizontal="center"/>
    </xf>
    <xf numFmtId="0" fontId="50" fillId="0" borderId="0" xfId="0" applyFont="1" applyFill="1" applyAlignment="1">
      <alignment horizontal="left"/>
    </xf>
    <xf numFmtId="0" fontId="15" fillId="0" borderId="0" xfId="0" applyFont="1" applyBorder="1" applyAlignment="1">
      <alignment vertical="center"/>
    </xf>
    <xf numFmtId="0" fontId="0" fillId="0" borderId="71" xfId="0" applyFill="1" applyBorder="1" applyAlignment="1">
      <alignment vertical="center"/>
    </xf>
    <xf numFmtId="0" fontId="7" fillId="0" borderId="71" xfId="0" applyFont="1" applyFill="1" applyBorder="1" applyAlignment="1">
      <alignment/>
    </xf>
    <xf numFmtId="0" fontId="0" fillId="0" borderId="0" xfId="0" applyFill="1" applyBorder="1" applyAlignment="1">
      <alignment vertical="center"/>
    </xf>
    <xf numFmtId="0" fontId="7" fillId="0" borderId="0" xfId="0" applyFont="1" applyFill="1" applyBorder="1" applyAlignment="1">
      <alignment/>
    </xf>
    <xf numFmtId="0" fontId="51" fillId="0" borderId="0" xfId="0" applyFont="1" applyFill="1" applyBorder="1" applyAlignment="1">
      <alignment horizontal="center"/>
    </xf>
    <xf numFmtId="0" fontId="51" fillId="0" borderId="61" xfId="0" applyFont="1" applyFill="1" applyBorder="1" applyAlignment="1">
      <alignment horizontal="center"/>
    </xf>
    <xf numFmtId="0" fontId="15" fillId="0" borderId="49" xfId="0" applyFont="1" applyBorder="1" applyAlignment="1">
      <alignment vertical="center"/>
    </xf>
    <xf numFmtId="0" fontId="10" fillId="33" borderId="21" xfId="0" applyFont="1" applyFill="1" applyBorder="1" applyAlignment="1">
      <alignment horizontal="center"/>
    </xf>
    <xf numFmtId="0" fontId="11" fillId="0" borderId="72" xfId="0" applyFont="1" applyFill="1" applyBorder="1" applyAlignment="1">
      <alignment horizontal="center"/>
    </xf>
    <xf numFmtId="0" fontId="0" fillId="0" borderId="68" xfId="0" applyFont="1" applyBorder="1" applyAlignment="1">
      <alignment/>
    </xf>
    <xf numFmtId="0" fontId="14" fillId="0" borderId="50" xfId="0" applyFont="1" applyBorder="1" applyAlignment="1">
      <alignment horizontal="left"/>
    </xf>
    <xf numFmtId="0" fontId="15" fillId="0" borderId="50" xfId="0" applyFont="1" applyBorder="1" applyAlignment="1">
      <alignment/>
    </xf>
    <xf numFmtId="0" fontId="15" fillId="0" borderId="56" xfId="0" applyFont="1" applyBorder="1" applyAlignment="1">
      <alignment/>
    </xf>
    <xf numFmtId="0" fontId="14" fillId="33" borderId="50" xfId="0" applyFont="1" applyFill="1" applyBorder="1" applyAlignment="1">
      <alignment horizontal="left"/>
    </xf>
    <xf numFmtId="0" fontId="9" fillId="0" borderId="54" xfId="0" applyFont="1" applyBorder="1" applyAlignment="1">
      <alignment horizontal="center" vertical="center" wrapText="1"/>
    </xf>
    <xf numFmtId="0" fontId="9" fillId="0" borderId="55" xfId="0" applyFont="1" applyBorder="1" applyAlignment="1">
      <alignment horizontal="center" vertical="center"/>
    </xf>
    <xf numFmtId="0" fontId="10" fillId="0" borderId="36" xfId="0" applyFont="1" applyBorder="1" applyAlignment="1">
      <alignment horizontal="center"/>
    </xf>
    <xf numFmtId="0" fontId="11" fillId="0" borderId="58" xfId="0" applyFont="1" applyBorder="1" applyAlignment="1">
      <alignment horizontal="center"/>
    </xf>
    <xf numFmtId="0" fontId="10" fillId="0" borderId="44" xfId="0" applyFont="1" applyBorder="1" applyAlignment="1">
      <alignment horizontal="center"/>
    </xf>
    <xf numFmtId="0" fontId="11" fillId="0" borderId="60" xfId="0" applyFont="1" applyBorder="1" applyAlignment="1">
      <alignment horizontal="center"/>
    </xf>
    <xf numFmtId="0" fontId="10" fillId="0" borderId="39" xfId="0" applyFont="1" applyBorder="1" applyAlignment="1">
      <alignment horizontal="center"/>
    </xf>
    <xf numFmtId="0" fontId="11" fillId="0" borderId="73" xfId="0" applyFont="1" applyBorder="1" applyAlignment="1">
      <alignment horizontal="center"/>
    </xf>
    <xf numFmtId="0" fontId="11" fillId="0" borderId="74" xfId="0" applyFont="1" applyBorder="1" applyAlignment="1">
      <alignment horizontal="center"/>
    </xf>
    <xf numFmtId="0" fontId="10" fillId="0" borderId="39" xfId="0" applyFont="1" applyBorder="1" applyAlignment="1">
      <alignment horizontal="center" vertical="center" textRotation="255"/>
    </xf>
    <xf numFmtId="0" fontId="10" fillId="0" borderId="26" xfId="0" applyFont="1" applyBorder="1" applyAlignment="1">
      <alignment horizontal="center" vertical="center" textRotation="255"/>
    </xf>
    <xf numFmtId="0" fontId="10" fillId="0" borderId="55" xfId="0" applyFont="1" applyBorder="1" applyAlignment="1">
      <alignment horizontal="center" vertical="center" textRotation="255"/>
    </xf>
    <xf numFmtId="0" fontId="12" fillId="0" borderId="0" xfId="0" applyFont="1" applyAlignment="1">
      <alignment wrapText="1"/>
    </xf>
    <xf numFmtId="0" fontId="0" fillId="0" borderId="0" xfId="0" applyAlignment="1">
      <alignment wrapText="1"/>
    </xf>
    <xf numFmtId="0" fontId="0" fillId="0" borderId="0" xfId="0" applyAlignment="1">
      <alignment/>
    </xf>
    <xf numFmtId="0" fontId="10" fillId="0" borderId="54" xfId="0" applyFont="1" applyBorder="1" applyAlignment="1">
      <alignment horizontal="center" vertical="center"/>
    </xf>
    <xf numFmtId="0" fontId="10" fillId="0" borderId="26" xfId="0" applyFont="1" applyBorder="1" applyAlignment="1">
      <alignment horizontal="center" vertical="center"/>
    </xf>
    <xf numFmtId="0" fontId="10" fillId="0" borderId="55" xfId="0" applyFont="1" applyBorder="1" applyAlignment="1">
      <alignment horizontal="center" vertical="center"/>
    </xf>
    <xf numFmtId="0" fontId="10" fillId="0" borderId="36" xfId="0" applyFont="1" applyBorder="1" applyAlignment="1">
      <alignment horizontal="center" vertical="center" textRotation="255"/>
    </xf>
    <xf numFmtId="0" fontId="10" fillId="0" borderId="61" xfId="0" applyFont="1" applyBorder="1" applyAlignment="1">
      <alignment horizontal="center" vertical="center" textRotation="255"/>
    </xf>
    <xf numFmtId="0" fontId="11" fillId="0" borderId="61" xfId="0" applyFont="1" applyBorder="1" applyAlignment="1">
      <alignment horizontal="center" vertical="center" textRotation="255"/>
    </xf>
    <xf numFmtId="0" fontId="11" fillId="0" borderId="44" xfId="0" applyFont="1" applyBorder="1" applyAlignment="1">
      <alignment horizontal="center" vertical="center" textRotation="255"/>
    </xf>
    <xf numFmtId="0" fontId="10" fillId="0" borderId="54" xfId="0" applyFont="1" applyBorder="1" applyAlignment="1">
      <alignment horizontal="center" vertical="center" textRotation="255"/>
    </xf>
    <xf numFmtId="0" fontId="10" fillId="0" borderId="28" xfId="0" applyFont="1" applyBorder="1" applyAlignment="1">
      <alignment horizontal="center" vertical="center" textRotation="255"/>
    </xf>
    <xf numFmtId="0" fontId="14" fillId="39" borderId="62" xfId="0" applyFont="1" applyFill="1" applyBorder="1" applyAlignment="1">
      <alignment horizontal="center" vertical="center" wrapText="1"/>
    </xf>
    <xf numFmtId="0" fontId="15" fillId="39" borderId="63" xfId="0" applyFont="1" applyFill="1" applyBorder="1" applyAlignment="1">
      <alignment horizontal="center" vertical="center"/>
    </xf>
    <xf numFmtId="0" fontId="15" fillId="39" borderId="64" xfId="0" applyFont="1" applyFill="1" applyBorder="1" applyAlignment="1">
      <alignment horizontal="center" vertical="center"/>
    </xf>
    <xf numFmtId="0" fontId="15" fillId="39" borderId="65" xfId="0" applyFont="1" applyFill="1" applyBorder="1" applyAlignment="1">
      <alignment horizontal="center" vertical="center"/>
    </xf>
    <xf numFmtId="0" fontId="15" fillId="39" borderId="66" xfId="0" applyFont="1" applyFill="1" applyBorder="1" applyAlignment="1">
      <alignment horizontal="center" vertical="center"/>
    </xf>
    <xf numFmtId="0" fontId="15" fillId="39" borderId="67" xfId="0" applyFont="1" applyFill="1" applyBorder="1" applyAlignment="1">
      <alignment horizontal="center" vertical="center"/>
    </xf>
    <xf numFmtId="0" fontId="14" fillId="39" borderId="62" xfId="0" applyFont="1" applyFill="1" applyBorder="1" applyAlignment="1">
      <alignment horizontal="center" vertical="center"/>
    </xf>
    <xf numFmtId="0" fontId="11" fillId="0" borderId="26" xfId="0" applyFont="1" applyBorder="1" applyAlignment="1">
      <alignment/>
    </xf>
    <xf numFmtId="0" fontId="11" fillId="0" borderId="28" xfId="0" applyFont="1" applyBorder="1" applyAlignment="1">
      <alignment/>
    </xf>
    <xf numFmtId="0" fontId="7" fillId="0" borderId="37" xfId="0" applyFont="1" applyBorder="1" applyAlignment="1">
      <alignment horizontal="left" wrapText="1"/>
    </xf>
    <xf numFmtId="0" fontId="7" fillId="0" borderId="75" xfId="0" applyFont="1" applyBorder="1" applyAlignment="1">
      <alignment horizontal="left"/>
    </xf>
    <xf numFmtId="0" fontId="7" fillId="0" borderId="30" xfId="0" applyFont="1" applyBorder="1" applyAlignment="1">
      <alignment horizontal="center"/>
    </xf>
    <xf numFmtId="0" fontId="7" fillId="0" borderId="34" xfId="0" applyFont="1" applyBorder="1" applyAlignment="1">
      <alignment horizontal="center"/>
    </xf>
    <xf numFmtId="0" fontId="14" fillId="39" borderId="62" xfId="0" applyFont="1" applyFill="1" applyBorder="1" applyAlignment="1">
      <alignment vertical="center"/>
    </xf>
    <xf numFmtId="0" fontId="0" fillId="39" borderId="63" xfId="0" applyFill="1" applyBorder="1" applyAlignment="1">
      <alignment vertical="center"/>
    </xf>
    <xf numFmtId="0" fontId="0" fillId="39" borderId="64" xfId="0" applyFill="1" applyBorder="1" applyAlignment="1">
      <alignment vertical="center"/>
    </xf>
    <xf numFmtId="0" fontId="0" fillId="39" borderId="65" xfId="0" applyFill="1" applyBorder="1" applyAlignment="1">
      <alignment vertical="center"/>
    </xf>
    <xf numFmtId="0" fontId="0" fillId="39" borderId="66" xfId="0" applyFill="1" applyBorder="1" applyAlignment="1">
      <alignment vertical="center"/>
    </xf>
    <xf numFmtId="0" fontId="0" fillId="39" borderId="67" xfId="0" applyFill="1" applyBorder="1" applyAlignment="1">
      <alignment vertical="center"/>
    </xf>
    <xf numFmtId="0" fontId="15" fillId="39" borderId="63" xfId="0" applyFont="1" applyFill="1" applyBorder="1" applyAlignment="1">
      <alignment vertical="center"/>
    </xf>
    <xf numFmtId="0" fontId="15" fillId="39" borderId="64" xfId="0" applyFont="1" applyFill="1" applyBorder="1" applyAlignment="1">
      <alignment vertical="center"/>
    </xf>
    <xf numFmtId="0" fontId="15" fillId="39" borderId="65" xfId="0" applyFont="1" applyFill="1" applyBorder="1" applyAlignment="1">
      <alignment vertical="center"/>
    </xf>
    <xf numFmtId="0" fontId="15" fillId="39" borderId="66" xfId="0" applyFont="1" applyFill="1" applyBorder="1" applyAlignment="1">
      <alignment vertical="center"/>
    </xf>
    <xf numFmtId="0" fontId="15" fillId="39" borderId="67" xfId="0" applyFont="1" applyFill="1" applyBorder="1" applyAlignment="1">
      <alignment vertical="center"/>
    </xf>
    <xf numFmtId="0" fontId="10" fillId="0" borderId="39" xfId="0" applyFont="1" applyBorder="1" applyAlignment="1">
      <alignment horizontal="center" vertical="center" textRotation="255" shrinkToFit="1"/>
    </xf>
    <xf numFmtId="0" fontId="10" fillId="0" borderId="42" xfId="0" applyFont="1" applyBorder="1" applyAlignment="1">
      <alignment horizontal="center" vertical="center" textRotation="255" shrinkToFit="1"/>
    </xf>
    <xf numFmtId="0" fontId="10" fillId="0" borderId="43" xfId="0" applyFont="1" applyBorder="1" applyAlignment="1">
      <alignment horizontal="center" vertical="center" textRotation="255" shrinkToFit="1"/>
    </xf>
    <xf numFmtId="0" fontId="10"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43" xfId="0" applyFont="1" applyBorder="1" applyAlignment="1">
      <alignment horizontal="center" vertical="center"/>
    </xf>
    <xf numFmtId="0" fontId="10" fillId="0" borderId="78" xfId="0" applyFont="1" applyBorder="1" applyAlignment="1">
      <alignment horizontal="center" vertical="center"/>
    </xf>
    <xf numFmtId="0" fontId="10" fillId="0" borderId="72" xfId="0" applyFont="1" applyBorder="1" applyAlignment="1">
      <alignment horizontal="center" vertical="center"/>
    </xf>
    <xf numFmtId="0" fontId="10" fillId="0" borderId="68" xfId="0" applyFont="1" applyBorder="1" applyAlignment="1">
      <alignment horizontal="center" vertical="center"/>
    </xf>
    <xf numFmtId="0" fontId="10" fillId="0" borderId="39" xfId="0" applyFont="1" applyBorder="1" applyAlignment="1">
      <alignment horizontal="center" vertical="center"/>
    </xf>
    <xf numFmtId="0" fontId="10" fillId="0" borderId="74" xfId="0" applyFont="1" applyBorder="1" applyAlignment="1">
      <alignment horizontal="center" vertical="center"/>
    </xf>
    <xf numFmtId="0" fontId="10" fillId="0" borderId="79" xfId="0" applyFont="1" applyBorder="1" applyAlignment="1">
      <alignment horizontal="center" vertical="center"/>
    </xf>
    <xf numFmtId="0" fontId="11" fillId="0" borderId="80" xfId="0" applyFont="1" applyBorder="1" applyAlignment="1">
      <alignment horizontal="center" vertical="center"/>
    </xf>
    <xf numFmtId="0" fontId="10" fillId="0" borderId="44" xfId="0" applyFont="1" applyBorder="1" applyAlignment="1">
      <alignment horizontal="center" vertical="center"/>
    </xf>
    <xf numFmtId="0" fontId="11" fillId="0" borderId="60" xfId="0" applyFont="1" applyBorder="1" applyAlignment="1">
      <alignment horizontal="center" vertical="center"/>
    </xf>
    <xf numFmtId="0" fontId="10" fillId="0" borderId="61" xfId="0" applyFont="1" applyBorder="1" applyAlignment="1">
      <alignment horizontal="center" vertical="center"/>
    </xf>
    <xf numFmtId="0" fontId="11" fillId="0" borderId="59" xfId="0" applyFont="1" applyBorder="1" applyAlignment="1">
      <alignment horizontal="center" vertical="center"/>
    </xf>
    <xf numFmtId="0" fontId="10" fillId="0" borderId="36" xfId="0" applyFont="1" applyBorder="1" applyAlignment="1">
      <alignment horizontal="center" vertical="center"/>
    </xf>
    <xf numFmtId="0" fontId="11" fillId="0" borderId="58" xfId="0" applyFont="1" applyBorder="1" applyAlignment="1">
      <alignment horizontal="center" vertical="center"/>
    </xf>
    <xf numFmtId="0" fontId="11" fillId="0" borderId="77" xfId="0" applyFont="1" applyBorder="1" applyAlignment="1">
      <alignment horizontal="center" vertical="center"/>
    </xf>
    <xf numFmtId="0" fontId="10" fillId="0" borderId="42" xfId="0" applyFont="1" applyBorder="1" applyAlignment="1">
      <alignment horizontal="center" vertical="center"/>
    </xf>
    <xf numFmtId="0" fontId="10" fillId="0" borderId="81" xfId="0" applyFont="1" applyBorder="1" applyAlignment="1">
      <alignment horizontal="center" vertical="center"/>
    </xf>
    <xf numFmtId="0" fontId="10" fillId="0" borderId="28" xfId="0" applyFont="1" applyBorder="1" applyAlignment="1">
      <alignment horizontal="center" vertical="center"/>
    </xf>
    <xf numFmtId="0" fontId="11" fillId="0" borderId="76" xfId="0" applyFont="1" applyBorder="1" applyAlignment="1">
      <alignment horizontal="center" vertical="center"/>
    </xf>
    <xf numFmtId="0" fontId="7" fillId="40" borderId="62" xfId="0" applyFont="1" applyFill="1" applyBorder="1" applyAlignment="1">
      <alignment horizontal="center"/>
    </xf>
    <xf numFmtId="0" fontId="0" fillId="40" borderId="71" xfId="0" applyFill="1" applyBorder="1" applyAlignment="1">
      <alignment/>
    </xf>
    <xf numFmtId="0" fontId="0" fillId="40" borderId="63" xfId="0" applyFill="1" applyBorder="1" applyAlignment="1">
      <alignment/>
    </xf>
    <xf numFmtId="0" fontId="0" fillId="40" borderId="66" xfId="0" applyFill="1" applyBorder="1" applyAlignment="1">
      <alignment/>
    </xf>
    <xf numFmtId="0" fontId="0" fillId="40" borderId="82" xfId="0" applyFill="1" applyBorder="1" applyAlignment="1">
      <alignment/>
    </xf>
    <xf numFmtId="0" fontId="0" fillId="40" borderId="67" xfId="0" applyFill="1" applyBorder="1" applyAlignment="1">
      <alignment/>
    </xf>
    <xf numFmtId="0" fontId="11" fillId="0" borderId="58" xfId="0" applyFont="1" applyBorder="1" applyAlignment="1">
      <alignment horizontal="center" vertical="center" textRotation="255"/>
    </xf>
    <xf numFmtId="0" fontId="11" fillId="0" borderId="59" xfId="0" applyFont="1" applyBorder="1" applyAlignment="1">
      <alignment horizontal="center" vertical="center" textRotation="255"/>
    </xf>
    <xf numFmtId="0" fontId="10" fillId="0" borderId="76" xfId="0" applyFont="1" applyBorder="1" applyAlignment="1">
      <alignment horizontal="center" vertical="center" textRotation="255"/>
    </xf>
    <xf numFmtId="0" fontId="11" fillId="0" borderId="77" xfId="0" applyFont="1" applyBorder="1" applyAlignment="1">
      <alignment horizontal="center" vertical="center" textRotation="255"/>
    </xf>
    <xf numFmtId="0" fontId="17" fillId="0" borderId="83" xfId="0" applyFont="1" applyBorder="1" applyAlignment="1">
      <alignment horizontal="center" vertical="center"/>
    </xf>
    <xf numFmtId="0" fontId="0" fillId="0" borderId="84" xfId="0" applyBorder="1" applyAlignment="1">
      <alignment horizontal="center" vertical="center"/>
    </xf>
    <xf numFmtId="0" fontId="15" fillId="0" borderId="85" xfId="0" applyFont="1" applyBorder="1" applyAlignment="1">
      <alignment vertical="center" wrapText="1"/>
    </xf>
    <xf numFmtId="0" fontId="15" fillId="0" borderId="86" xfId="0" applyFont="1" applyBorder="1" applyAlignment="1">
      <alignment vertical="center" wrapText="1"/>
    </xf>
    <xf numFmtId="0" fontId="15" fillId="0" borderId="86" xfId="0" applyFont="1" applyBorder="1" applyAlignment="1">
      <alignment wrapText="1"/>
    </xf>
    <xf numFmtId="0" fontId="15" fillId="0" borderId="51" xfId="0" applyFont="1" applyBorder="1" applyAlignment="1">
      <alignment wrapText="1"/>
    </xf>
    <xf numFmtId="0" fontId="15" fillId="0" borderId="87"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wrapText="1"/>
    </xf>
    <xf numFmtId="0" fontId="15" fillId="0" borderId="88" xfId="0" applyFont="1" applyBorder="1" applyAlignment="1">
      <alignment wrapText="1"/>
    </xf>
    <xf numFmtId="0" fontId="15" fillId="0" borderId="89" xfId="0" applyFont="1" applyBorder="1" applyAlignment="1">
      <alignment vertical="center" wrapText="1"/>
    </xf>
    <xf numFmtId="0" fontId="15" fillId="0" borderId="90" xfId="0" applyFont="1" applyBorder="1" applyAlignment="1">
      <alignment vertical="center" wrapText="1"/>
    </xf>
    <xf numFmtId="0" fontId="15" fillId="0" borderId="90" xfId="0" applyFont="1" applyBorder="1" applyAlignment="1">
      <alignment wrapText="1"/>
    </xf>
    <xf numFmtId="0" fontId="15" fillId="0" borderId="17" xfId="0" applyFont="1" applyBorder="1" applyAlignment="1">
      <alignment wrapText="1"/>
    </xf>
    <xf numFmtId="0" fontId="0" fillId="0" borderId="91" xfId="0" applyBorder="1" applyAlignment="1">
      <alignment horizontal="center" vertical="center"/>
    </xf>
    <xf numFmtId="0" fontId="0" fillId="40" borderId="64" xfId="0" applyFill="1" applyBorder="1" applyAlignment="1">
      <alignment/>
    </xf>
    <xf numFmtId="0" fontId="0" fillId="40" borderId="0" xfId="0" applyFill="1" applyBorder="1" applyAlignment="1">
      <alignment/>
    </xf>
    <xf numFmtId="0" fontId="0" fillId="40" borderId="65" xfId="0"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14"/>
  <sheetViews>
    <sheetView tabSelected="1" zoomScalePageLayoutView="0" workbookViewId="0" topLeftCell="A7">
      <selection activeCell="AT36" sqref="AT36"/>
    </sheetView>
  </sheetViews>
  <sheetFormatPr defaultColWidth="12.59765625" defaultRowHeight="15"/>
  <cols>
    <col min="1" max="1" width="4.5" style="1" customWidth="1"/>
    <col min="2" max="3" width="4.3984375" style="1" customWidth="1"/>
    <col min="4" max="4" width="20.59765625" style="1" customWidth="1"/>
    <col min="5" max="7" width="3.59765625" style="2" customWidth="1"/>
    <col min="8" max="8" width="4.5" style="2" customWidth="1"/>
    <col min="9" max="9" width="3.59765625" style="2" customWidth="1"/>
    <col min="10" max="10" width="20.59765625" style="2" customWidth="1"/>
    <col min="11" max="13" width="3.59765625" style="2" customWidth="1"/>
    <col min="14" max="14" width="4.5" style="2" customWidth="1"/>
    <col min="15" max="15" width="3.59765625" style="2" customWidth="1"/>
    <col min="16" max="16" width="20.59765625" style="2" customWidth="1"/>
    <col min="17" max="19" width="3.59765625" style="3" customWidth="1"/>
    <col min="20" max="20" width="4.5" style="3" customWidth="1"/>
    <col min="21" max="21" width="3.59765625" style="3" customWidth="1"/>
    <col min="22" max="22" width="20.59765625" style="4" customWidth="1"/>
    <col min="23" max="25" width="3.59765625" style="2" customWidth="1"/>
    <col min="26" max="26" width="4.5" style="2" customWidth="1"/>
    <col min="27" max="27" width="3.5" style="4" customWidth="1"/>
    <col min="28" max="31" width="1" style="5" customWidth="1"/>
    <col min="32" max="39" width="1" style="6" customWidth="1"/>
    <col min="40" max="40" width="30.59765625" style="1" customWidth="1"/>
    <col min="41" max="43" width="5.59765625" style="1" customWidth="1"/>
    <col min="44" max="44" width="4.59765625" style="1" customWidth="1"/>
    <col min="45" max="45" width="30.59765625" style="1" customWidth="1"/>
    <col min="46" max="48" width="5.59765625" style="1" customWidth="1"/>
    <col min="49" max="49" width="5" style="1" customWidth="1"/>
    <col min="50" max="56" width="6.5" style="1" customWidth="1"/>
    <col min="57" max="16384" width="12.59765625" style="1" customWidth="1"/>
  </cols>
  <sheetData>
    <row r="1" spans="1:39" s="129" customFormat="1" ht="30" customHeight="1">
      <c r="A1" s="127" t="s">
        <v>285</v>
      </c>
      <c r="B1" s="127"/>
      <c r="C1" s="127"/>
      <c r="D1" s="127"/>
      <c r="E1" s="127"/>
      <c r="F1" s="127"/>
      <c r="G1" s="127"/>
      <c r="H1" s="127"/>
      <c r="I1" s="128"/>
      <c r="L1" s="127"/>
      <c r="M1" s="233" t="s">
        <v>96</v>
      </c>
      <c r="N1" s="234"/>
      <c r="O1" s="234"/>
      <c r="P1" s="236" t="s">
        <v>286</v>
      </c>
      <c r="Q1" s="233" t="s">
        <v>97</v>
      </c>
      <c r="R1" s="234"/>
      <c r="S1" s="236"/>
      <c r="T1" s="234"/>
      <c r="U1" s="234"/>
      <c r="V1" s="234"/>
      <c r="Y1" s="128"/>
      <c r="Z1" s="128"/>
      <c r="AA1" s="130"/>
      <c r="AB1" s="180"/>
      <c r="AC1" s="180"/>
      <c r="AD1" s="180"/>
      <c r="AE1" s="180"/>
      <c r="AF1" s="181"/>
      <c r="AG1" s="181"/>
      <c r="AH1" s="181"/>
      <c r="AI1" s="181"/>
      <c r="AJ1" s="181"/>
      <c r="AK1" s="181"/>
      <c r="AL1" s="181"/>
      <c r="AM1" s="131"/>
    </row>
    <row r="2" spans="13:38" ht="13.5" customHeight="1" thickBot="1">
      <c r="M2" s="235"/>
      <c r="N2" s="235"/>
      <c r="O2" s="235"/>
      <c r="P2" s="235"/>
      <c r="Q2" s="235"/>
      <c r="R2" s="235"/>
      <c r="S2" s="235"/>
      <c r="T2" s="235"/>
      <c r="U2" s="235"/>
      <c r="V2" s="235"/>
      <c r="AB2" s="182"/>
      <c r="AC2" s="182"/>
      <c r="AD2" s="182"/>
      <c r="AE2" s="182"/>
      <c r="AF2" s="183"/>
      <c r="AG2" s="183"/>
      <c r="AH2" s="183"/>
      <c r="AI2" s="183"/>
      <c r="AJ2" s="183"/>
      <c r="AK2" s="183"/>
      <c r="AL2" s="183"/>
    </row>
    <row r="3" spans="1:38" ht="13.5">
      <c r="A3" s="1" t="s">
        <v>247</v>
      </c>
      <c r="AB3" s="182"/>
      <c r="AC3" s="182"/>
      <c r="AD3" s="182"/>
      <c r="AE3" s="182"/>
      <c r="AF3" s="183"/>
      <c r="AG3" s="183"/>
      <c r="AH3" s="183"/>
      <c r="AI3" s="183"/>
      <c r="AJ3" s="183"/>
      <c r="AK3" s="183"/>
      <c r="AL3" s="183"/>
    </row>
    <row r="4" spans="1:38" ht="13.5">
      <c r="A4" s="1" t="s">
        <v>98</v>
      </c>
      <c r="AB4" s="182"/>
      <c r="AC4" s="182"/>
      <c r="AD4" s="182"/>
      <c r="AE4" s="182"/>
      <c r="AF4" s="183"/>
      <c r="AG4" s="183"/>
      <c r="AH4" s="183"/>
      <c r="AI4" s="183"/>
      <c r="AJ4" s="183"/>
      <c r="AK4" s="183"/>
      <c r="AL4" s="183"/>
    </row>
    <row r="5" spans="1:38" ht="14.25" thickBot="1">
      <c r="A5" s="1" t="s">
        <v>248</v>
      </c>
      <c r="AB5" s="182"/>
      <c r="AC5" s="182"/>
      <c r="AD5" s="182"/>
      <c r="AE5" s="182"/>
      <c r="AF5" s="183"/>
      <c r="AG5" s="183"/>
      <c r="AH5" s="183"/>
      <c r="AI5" s="183"/>
      <c r="AJ5" s="183"/>
      <c r="AK5" s="183"/>
      <c r="AL5" s="183"/>
    </row>
    <row r="6" spans="20:38" ht="15" thickBot="1">
      <c r="T6" s="231" t="s">
        <v>174</v>
      </c>
      <c r="U6" s="232"/>
      <c r="V6" s="230"/>
      <c r="AB6" s="182"/>
      <c r="AC6" s="182"/>
      <c r="AD6" s="182"/>
      <c r="AE6" s="182"/>
      <c r="AF6" s="183"/>
      <c r="AG6" s="183"/>
      <c r="AH6" s="183"/>
      <c r="AI6" s="183"/>
      <c r="AJ6" s="183"/>
      <c r="AK6" s="183"/>
      <c r="AL6" s="183"/>
    </row>
    <row r="7" spans="4:38" ht="14.25" thickBot="1">
      <c r="D7" s="1" t="s">
        <v>8</v>
      </c>
      <c r="AB7" s="182"/>
      <c r="AC7" s="182"/>
      <c r="AD7" s="182"/>
      <c r="AE7" s="182"/>
      <c r="AF7" s="183"/>
      <c r="AG7" s="183"/>
      <c r="AH7" s="183"/>
      <c r="AI7" s="183"/>
      <c r="AJ7" s="183"/>
      <c r="AK7" s="183"/>
      <c r="AL7" s="183"/>
    </row>
    <row r="8" spans="1:56" ht="14.25">
      <c r="A8" s="237" t="s">
        <v>133</v>
      </c>
      <c r="B8" s="239" t="s">
        <v>76</v>
      </c>
      <c r="C8" s="240"/>
      <c r="D8" s="243" t="s">
        <v>78</v>
      </c>
      <c r="E8" s="244"/>
      <c r="F8" s="244"/>
      <c r="G8" s="244"/>
      <c r="H8" s="244"/>
      <c r="I8" s="245"/>
      <c r="J8" s="243" t="s">
        <v>128</v>
      </c>
      <c r="K8" s="244"/>
      <c r="L8" s="244"/>
      <c r="M8" s="244"/>
      <c r="N8" s="244"/>
      <c r="O8" s="245"/>
      <c r="P8" s="243" t="s">
        <v>129</v>
      </c>
      <c r="Q8" s="244"/>
      <c r="R8" s="244"/>
      <c r="S8" s="244"/>
      <c r="T8" s="244"/>
      <c r="U8" s="245"/>
      <c r="V8" s="243" t="s">
        <v>130</v>
      </c>
      <c r="W8" s="244"/>
      <c r="X8" s="244"/>
      <c r="Y8" s="244"/>
      <c r="Z8" s="244"/>
      <c r="AA8" s="245"/>
      <c r="AB8" s="184"/>
      <c r="AC8" s="184"/>
      <c r="AD8" s="184"/>
      <c r="AE8" s="184"/>
      <c r="AF8" s="183"/>
      <c r="AG8" s="183"/>
      <c r="AH8" s="183"/>
      <c r="AI8" s="183"/>
      <c r="AJ8" s="183"/>
      <c r="AK8" s="183"/>
      <c r="AL8" s="183"/>
      <c r="AY8" s="249" t="s">
        <v>246</v>
      </c>
      <c r="AZ8" s="250"/>
      <c r="BA8" s="250"/>
      <c r="BB8" s="250"/>
      <c r="BC8" s="250"/>
      <c r="BD8" s="250"/>
    </row>
    <row r="9" spans="1:56" ht="25.5" customHeight="1" thickBot="1">
      <c r="A9" s="238"/>
      <c r="B9" s="241"/>
      <c r="C9" s="242"/>
      <c r="D9" s="7" t="s">
        <v>99</v>
      </c>
      <c r="E9" s="8" t="s">
        <v>100</v>
      </c>
      <c r="F9" s="8" t="s">
        <v>77</v>
      </c>
      <c r="G9" s="8" t="s">
        <v>101</v>
      </c>
      <c r="H9" s="9" t="s">
        <v>54</v>
      </c>
      <c r="I9" s="10" t="s">
        <v>135</v>
      </c>
      <c r="J9" s="11" t="s">
        <v>99</v>
      </c>
      <c r="K9" s="8" t="s">
        <v>100</v>
      </c>
      <c r="L9" s="8" t="s">
        <v>77</v>
      </c>
      <c r="M9" s="8" t="s">
        <v>101</v>
      </c>
      <c r="N9" s="9" t="s">
        <v>54</v>
      </c>
      <c r="O9" s="12" t="s">
        <v>135</v>
      </c>
      <c r="P9" s="7" t="s">
        <v>99</v>
      </c>
      <c r="Q9" s="8" t="s">
        <v>100</v>
      </c>
      <c r="R9" s="8" t="s">
        <v>77</v>
      </c>
      <c r="S9" s="8" t="s">
        <v>101</v>
      </c>
      <c r="T9" s="9" t="s">
        <v>54</v>
      </c>
      <c r="U9" s="10" t="s">
        <v>135</v>
      </c>
      <c r="V9" s="11" t="s">
        <v>99</v>
      </c>
      <c r="W9" s="8" t="s">
        <v>100</v>
      </c>
      <c r="X9" s="8" t="s">
        <v>77</v>
      </c>
      <c r="Y9" s="8" t="s">
        <v>101</v>
      </c>
      <c r="Z9" s="9" t="s">
        <v>54</v>
      </c>
      <c r="AA9" s="10" t="s">
        <v>135</v>
      </c>
      <c r="AB9" s="220" t="s">
        <v>54</v>
      </c>
      <c r="AC9" s="220"/>
      <c r="AD9" s="220"/>
      <c r="AE9" s="220"/>
      <c r="AF9" s="219" t="s">
        <v>103</v>
      </c>
      <c r="AG9" s="219"/>
      <c r="AH9" s="219"/>
      <c r="AI9" s="219"/>
      <c r="AJ9" s="219" t="s">
        <v>102</v>
      </c>
      <c r="AK9" s="219"/>
      <c r="AL9" s="219"/>
      <c r="AM9" s="219"/>
      <c r="AY9" s="251"/>
      <c r="AZ9" s="251"/>
      <c r="BA9" s="251"/>
      <c r="BB9" s="251"/>
      <c r="BC9" s="251"/>
      <c r="BD9" s="251"/>
    </row>
    <row r="10" spans="1:48" ht="15" customHeight="1" thickBot="1">
      <c r="A10" s="252" t="s">
        <v>56</v>
      </c>
      <c r="B10" s="255" t="s">
        <v>175</v>
      </c>
      <c r="C10" s="108" t="s">
        <v>228</v>
      </c>
      <c r="D10" s="186" t="s">
        <v>176</v>
      </c>
      <c r="E10" s="103">
        <v>2</v>
      </c>
      <c r="F10" s="104"/>
      <c r="G10" s="105">
        <f aca="true" t="shared" si="0" ref="G10:G77">IF(COUNT(I10)=0,"",IF(MAX(I10)&gt;=1,"○","×"))</f>
      </c>
      <c r="H10" s="106">
        <f aca="true" t="shared" si="1" ref="H10:H77">IF(G10="○",E10,IF(G10="×",0,""))</f>
      </c>
      <c r="I10" s="107">
        <f aca="true" t="shared" si="2" ref="I10:I77">IF(F10="S",4,IF(F10="A",3,IF(F10="B",2,IF(F10="C",1,IF(F10="D",0,IF(F10="E",0,IF(F10="F",0,"")))))))</f>
      </c>
      <c r="J10" s="150"/>
      <c r="K10" s="102"/>
      <c r="L10" s="151"/>
      <c r="M10" s="152">
        <f aca="true" t="shared" si="3" ref="M10:M77">IF(COUNT(O10)=0,"",IF(MAX(O10)&gt;=1,"○","×"))</f>
      </c>
      <c r="N10" s="153">
        <f aca="true" t="shared" si="4" ref="N10:N77">IF(M10="○",K10,IF(M10="×",0,""))</f>
      </c>
      <c r="O10" s="185">
        <f aca="true" t="shared" si="5" ref="O10:O77">IF(L10="S",4,IF(L10="A",3,IF(L10="B",2,IF(L10="C",1,IF(L10="D",0,IF(L10="E",0,IF(L10="F",0,"")))))))</f>
      </c>
      <c r="P10" s="102"/>
      <c r="Q10" s="102"/>
      <c r="R10" s="151"/>
      <c r="S10" s="152">
        <f aca="true" t="shared" si="6" ref="S10:S77">IF(COUNT(U10)=0,"",IF(MAX(U10)&gt;=1,"○","×"))</f>
      </c>
      <c r="T10" s="152">
        <f aca="true" t="shared" si="7" ref="T10:T77">IF(S10="○",Q10,IF(S10="×",0,""))</f>
      </c>
      <c r="U10" s="152">
        <f aca="true" t="shared" si="8" ref="U10:U77">IF(R10="S",4,IF(R10="A",3,IF(R10="B",2,IF(R10="C",1,IF(R10="D",0,IF(R10="E",0,IF(R10="F",0,"")))))))</f>
      </c>
      <c r="V10" s="154"/>
      <c r="W10" s="102"/>
      <c r="X10" s="151"/>
      <c r="Y10" s="152">
        <f aca="true" t="shared" si="9" ref="Y10:Y77">IF(COUNT(AA10)=0,"",IF(MAX(AA10)&gt;=1,"○","×"))</f>
      </c>
      <c r="Z10" s="152">
        <f aca="true" t="shared" si="10" ref="Z10:Z77">IF(Y10="○",W10,IF(Y10="×",0,""))</f>
      </c>
      <c r="AA10" s="155">
        <f aca="true" t="shared" si="11" ref="AA10:AA77">IF(X10="S",4,IF(X10="A",3,IF(X10="B",2,IF(X10="C",1,IF(X10="D",0,IF(X10="E",0,IF(X10="F",0,"")))))))</f>
      </c>
      <c r="AB10" s="220" t="str">
        <f aca="true" t="shared" si="12" ref="AB10:AB77">IF(G10="○",E10,IF(G10="×",0,"0"))</f>
        <v>0</v>
      </c>
      <c r="AC10" s="220" t="str">
        <f aca="true" t="shared" si="13" ref="AC10:AC77">IF(M10="○",K10,IF(M10="×",0,"0"))</f>
        <v>0</v>
      </c>
      <c r="AD10" s="220" t="str">
        <f aca="true" t="shared" si="14" ref="AD10:AD77">IF(S10="○",Q10,IF(S10="×",0,"0"))</f>
        <v>0</v>
      </c>
      <c r="AE10" s="220" t="str">
        <f aca="true" t="shared" si="15" ref="AE10:AE77">IF(Y10="○",W10,IF(Y10="×",0,"0"))</f>
        <v>0</v>
      </c>
      <c r="AF10" s="219">
        <f aca="true" t="shared" si="16" ref="AF10:AF77">IF(COUNT(I10)=0,"",IF(COUNT(I10)&gt;=1,E10*I10,""))</f>
      </c>
      <c r="AG10" s="219">
        <f aca="true" t="shared" si="17" ref="AG10:AG77">IF(COUNT(O10)=0,"",IF(COUNT(O10)&gt;=1,K10*O10,""))</f>
      </c>
      <c r="AH10" s="219">
        <f aca="true" t="shared" si="18" ref="AH10:AH77">IF(COUNT(U10)=0,"",IF(COUNT(U10)&gt;=1,Q10*U10,""))</f>
      </c>
      <c r="AI10" s="219">
        <f aca="true" t="shared" si="19" ref="AI10:AI77">IF(COUNT(AA10)=0,"",IF(COUNT(AA10)&gt;=1,W10*AA10,""))</f>
      </c>
      <c r="AJ10" s="219">
        <f aca="true" t="shared" si="20" ref="AJ10:AJ77">IF(COUNT(I10)=0,"",E10)</f>
      </c>
      <c r="AK10" s="219">
        <f aca="true" t="shared" si="21" ref="AK10:AK77">IF(COUNT(O10)=0,"",K10)</f>
      </c>
      <c r="AL10" s="219">
        <f aca="true" t="shared" si="22" ref="AL10:AL77">IF(COUNT(U10)=0,"",Q10)</f>
      </c>
      <c r="AM10" s="219">
        <f aca="true" t="shared" si="23" ref="AM10:AM77">IF(COUNT(AA10)=0,"",W10)</f>
      </c>
      <c r="AN10" s="4" t="s">
        <v>29</v>
      </c>
      <c r="AO10" s="2"/>
      <c r="AP10" s="2"/>
      <c r="AQ10" s="2"/>
      <c r="AS10" s="4" t="s">
        <v>38</v>
      </c>
      <c r="AT10" s="2"/>
      <c r="AU10" s="2"/>
      <c r="AV10" s="2"/>
    </row>
    <row r="11" spans="1:56" ht="15" customHeight="1" thickBot="1" thickTop="1">
      <c r="A11" s="253"/>
      <c r="B11" s="256"/>
      <c r="C11" s="259" t="s">
        <v>229</v>
      </c>
      <c r="D11" s="187" t="s">
        <v>177</v>
      </c>
      <c r="E11" s="69">
        <v>2</v>
      </c>
      <c r="F11" s="70"/>
      <c r="G11" s="71">
        <f t="shared" si="0"/>
      </c>
      <c r="H11" s="141">
        <f t="shared" si="1"/>
      </c>
      <c r="I11" s="72">
        <f t="shared" si="2"/>
      </c>
      <c r="J11" s="187" t="s">
        <v>182</v>
      </c>
      <c r="K11" s="69">
        <v>2</v>
      </c>
      <c r="L11" s="70"/>
      <c r="M11" s="71">
        <f t="shared" si="3"/>
      </c>
      <c r="N11" s="141">
        <f t="shared" si="4"/>
      </c>
      <c r="O11" s="72">
        <f t="shared" si="5"/>
      </c>
      <c r="P11" s="134"/>
      <c r="Q11" s="134"/>
      <c r="R11" s="135"/>
      <c r="S11" s="136">
        <f t="shared" si="6"/>
      </c>
      <c r="T11" s="136">
        <f t="shared" si="7"/>
      </c>
      <c r="U11" s="136">
        <f t="shared" si="8"/>
      </c>
      <c r="V11" s="137"/>
      <c r="W11" s="134"/>
      <c r="X11" s="135"/>
      <c r="Y11" s="136">
        <f t="shared" si="9"/>
      </c>
      <c r="Z11" s="136">
        <f t="shared" si="10"/>
      </c>
      <c r="AA11" s="156">
        <f t="shared" si="11"/>
      </c>
      <c r="AB11" s="220" t="str">
        <f t="shared" si="12"/>
        <v>0</v>
      </c>
      <c r="AC11" s="220" t="str">
        <f t="shared" si="13"/>
        <v>0</v>
      </c>
      <c r="AD11" s="220" t="str">
        <f t="shared" si="14"/>
        <v>0</v>
      </c>
      <c r="AE11" s="220" t="str">
        <f t="shared" si="15"/>
        <v>0</v>
      </c>
      <c r="AF11" s="219">
        <f t="shared" si="16"/>
      </c>
      <c r="AG11" s="219">
        <f t="shared" si="17"/>
      </c>
      <c r="AH11" s="219">
        <f t="shared" si="18"/>
      </c>
      <c r="AI11" s="219">
        <f t="shared" si="19"/>
      </c>
      <c r="AJ11" s="219">
        <f t="shared" si="20"/>
      </c>
      <c r="AK11" s="219">
        <f t="shared" si="21"/>
      </c>
      <c r="AL11" s="219">
        <f t="shared" si="22"/>
      </c>
      <c r="AM11" s="219">
        <f t="shared" si="23"/>
      </c>
      <c r="AN11" s="24" t="s">
        <v>30</v>
      </c>
      <c r="AO11" s="25" t="s">
        <v>31</v>
      </c>
      <c r="AP11" s="26" t="s">
        <v>32</v>
      </c>
      <c r="AQ11" s="27" t="s">
        <v>33</v>
      </c>
      <c r="AS11" s="114" t="s">
        <v>30</v>
      </c>
      <c r="AT11" s="115" t="s">
        <v>31</v>
      </c>
      <c r="AU11" s="63" t="s">
        <v>32</v>
      </c>
      <c r="AV11" s="43" t="s">
        <v>33</v>
      </c>
      <c r="AY11" s="261"/>
      <c r="AZ11" s="262"/>
      <c r="BA11" s="261" t="s">
        <v>245</v>
      </c>
      <c r="BB11" s="262"/>
      <c r="BC11" s="267" t="s">
        <v>244</v>
      </c>
      <c r="BD11" s="262"/>
    </row>
    <row r="12" spans="1:56" ht="15" customHeight="1">
      <c r="A12" s="253"/>
      <c r="B12" s="256"/>
      <c r="C12" s="247"/>
      <c r="D12" s="188" t="s">
        <v>178</v>
      </c>
      <c r="E12" s="19">
        <v>2</v>
      </c>
      <c r="F12" s="20"/>
      <c r="G12" s="138">
        <f t="shared" si="0"/>
      </c>
      <c r="H12" s="139">
        <f t="shared" si="1"/>
      </c>
      <c r="I12" s="142">
        <f t="shared" si="2"/>
      </c>
      <c r="J12" s="188" t="s">
        <v>183</v>
      </c>
      <c r="K12" s="19">
        <v>2</v>
      </c>
      <c r="L12" s="20"/>
      <c r="M12" s="138">
        <f t="shared" si="3"/>
      </c>
      <c r="N12" s="139">
        <f t="shared" si="4"/>
      </c>
      <c r="O12" s="142">
        <f t="shared" si="5"/>
      </c>
      <c r="P12" s="134"/>
      <c r="Q12" s="134"/>
      <c r="R12" s="135"/>
      <c r="S12" s="136">
        <f t="shared" si="6"/>
      </c>
      <c r="T12" s="136">
        <f t="shared" si="7"/>
      </c>
      <c r="U12" s="136">
        <f t="shared" si="8"/>
      </c>
      <c r="V12" s="137"/>
      <c r="W12" s="134"/>
      <c r="X12" s="135"/>
      <c r="Y12" s="136">
        <f t="shared" si="9"/>
      </c>
      <c r="Z12" s="136">
        <f t="shared" si="10"/>
      </c>
      <c r="AA12" s="156">
        <f t="shared" si="11"/>
      </c>
      <c r="AB12" s="220" t="str">
        <f t="shared" si="12"/>
        <v>0</v>
      </c>
      <c r="AC12" s="220" t="str">
        <f t="shared" si="13"/>
        <v>0</v>
      </c>
      <c r="AD12" s="220" t="str">
        <f t="shared" si="14"/>
        <v>0</v>
      </c>
      <c r="AE12" s="220" t="str">
        <f t="shared" si="15"/>
        <v>0</v>
      </c>
      <c r="AF12" s="219">
        <f t="shared" si="16"/>
      </c>
      <c r="AG12" s="219">
        <f t="shared" si="17"/>
      </c>
      <c r="AH12" s="219">
        <f t="shared" si="18"/>
      </c>
      <c r="AI12" s="219">
        <f t="shared" si="19"/>
      </c>
      <c r="AJ12" s="219">
        <f t="shared" si="20"/>
      </c>
      <c r="AK12" s="219">
        <f t="shared" si="21"/>
      </c>
      <c r="AL12" s="219">
        <f t="shared" si="22"/>
      </c>
      <c r="AM12" s="219">
        <f t="shared" si="23"/>
      </c>
      <c r="AN12" s="28" t="s">
        <v>34</v>
      </c>
      <c r="AO12" s="29"/>
      <c r="AP12" s="30" t="str">
        <f>IF(OR(G53="○",G54="○",M53="○",M54="○"),"○","×")</f>
        <v>×</v>
      </c>
      <c r="AQ12" s="31"/>
      <c r="AS12" s="116" t="s">
        <v>39</v>
      </c>
      <c r="AT12" s="117"/>
      <c r="AU12" s="66" t="str">
        <f>AP15</f>
        <v>×</v>
      </c>
      <c r="AV12" s="93"/>
      <c r="AY12" s="263"/>
      <c r="AZ12" s="264"/>
      <c r="BA12" s="263"/>
      <c r="BB12" s="264"/>
      <c r="BC12" s="263"/>
      <c r="BD12" s="264"/>
    </row>
    <row r="13" spans="1:56" ht="15" customHeight="1">
      <c r="A13" s="253"/>
      <c r="B13" s="256"/>
      <c r="C13" s="247"/>
      <c r="D13" s="188" t="s">
        <v>179</v>
      </c>
      <c r="E13" s="19">
        <v>2</v>
      </c>
      <c r="F13" s="20"/>
      <c r="G13" s="138">
        <f t="shared" si="0"/>
      </c>
      <c r="H13" s="139">
        <f t="shared" si="1"/>
      </c>
      <c r="I13" s="142">
        <f t="shared" si="2"/>
      </c>
      <c r="J13" s="188" t="s">
        <v>184</v>
      </c>
      <c r="K13" s="19">
        <v>2</v>
      </c>
      <c r="L13" s="20"/>
      <c r="M13" s="138">
        <f t="shared" si="3"/>
      </c>
      <c r="N13" s="139">
        <f t="shared" si="4"/>
      </c>
      <c r="O13" s="142">
        <f t="shared" si="5"/>
      </c>
      <c r="P13" s="134"/>
      <c r="Q13" s="134"/>
      <c r="R13" s="135"/>
      <c r="S13" s="136">
        <f t="shared" si="6"/>
      </c>
      <c r="T13" s="136">
        <f t="shared" si="7"/>
      </c>
      <c r="U13" s="136">
        <f t="shared" si="8"/>
      </c>
      <c r="V13" s="137"/>
      <c r="W13" s="134"/>
      <c r="X13" s="135"/>
      <c r="Y13" s="136">
        <f t="shared" si="9"/>
      </c>
      <c r="Z13" s="136">
        <f t="shared" si="10"/>
      </c>
      <c r="AA13" s="156">
        <f t="shared" si="11"/>
      </c>
      <c r="AB13" s="220" t="str">
        <f t="shared" si="12"/>
        <v>0</v>
      </c>
      <c r="AC13" s="220" t="str">
        <f t="shared" si="13"/>
        <v>0</v>
      </c>
      <c r="AD13" s="220" t="str">
        <f t="shared" si="14"/>
        <v>0</v>
      </c>
      <c r="AE13" s="220" t="str">
        <f t="shared" si="15"/>
        <v>0</v>
      </c>
      <c r="AF13" s="219">
        <f t="shared" si="16"/>
      </c>
      <c r="AG13" s="219">
        <f t="shared" si="17"/>
      </c>
      <c r="AH13" s="219">
        <f t="shared" si="18"/>
      </c>
      <c r="AI13" s="219">
        <f t="shared" si="19"/>
      </c>
      <c r="AJ13" s="219">
        <f t="shared" si="20"/>
      </c>
      <c r="AK13" s="219">
        <f t="shared" si="21"/>
      </c>
      <c r="AL13" s="219">
        <f t="shared" si="22"/>
      </c>
      <c r="AM13" s="219">
        <f t="shared" si="23"/>
      </c>
      <c r="AN13" s="32" t="s">
        <v>35</v>
      </c>
      <c r="AO13" s="33"/>
      <c r="AP13" s="34" t="str">
        <f>IF(OR(G55="○",G56="○",M55="○",M56="○"),"○","×")</f>
        <v>×</v>
      </c>
      <c r="AQ13" s="35"/>
      <c r="AS13" s="32" t="s">
        <v>40</v>
      </c>
      <c r="AT13" s="118">
        <f>AB47+AB50+AB53+AB54+AB57+AB58+AB59+AB60+AB61+AB68+AB69+AB73+AB74+AB75+AB78+AB91+AC50+AC53+AC54+AC68+AC69+AC56+AB56+AC55+AC78+AC79+AC80+AC81+AB55+AC57+AC58</f>
        <v>0</v>
      </c>
      <c r="AU13" s="119"/>
      <c r="AV13" s="35"/>
      <c r="AY13" s="263"/>
      <c r="AZ13" s="264"/>
      <c r="BA13" s="263"/>
      <c r="BB13" s="264"/>
      <c r="BC13" s="263"/>
      <c r="BD13" s="264"/>
    </row>
    <row r="14" spans="1:56" ht="15" customHeight="1" thickBot="1">
      <c r="A14" s="253"/>
      <c r="B14" s="256"/>
      <c r="C14" s="247"/>
      <c r="D14" s="188" t="s">
        <v>180</v>
      </c>
      <c r="E14" s="19">
        <v>2</v>
      </c>
      <c r="F14" s="20"/>
      <c r="G14" s="138">
        <f t="shared" si="0"/>
      </c>
      <c r="H14" s="139">
        <f t="shared" si="1"/>
      </c>
      <c r="I14" s="142">
        <f t="shared" si="2"/>
      </c>
      <c r="J14" s="188" t="s">
        <v>185</v>
      </c>
      <c r="K14" s="19">
        <v>2</v>
      </c>
      <c r="L14" s="20"/>
      <c r="M14" s="138">
        <f t="shared" si="3"/>
      </c>
      <c r="N14" s="139">
        <f t="shared" si="4"/>
      </c>
      <c r="O14" s="142">
        <f t="shared" si="5"/>
      </c>
      <c r="P14" s="134"/>
      <c r="Q14" s="134"/>
      <c r="R14" s="135"/>
      <c r="S14" s="136">
        <f t="shared" si="6"/>
      </c>
      <c r="T14" s="136">
        <f t="shared" si="7"/>
      </c>
      <c r="U14" s="136">
        <f t="shared" si="8"/>
      </c>
      <c r="V14" s="137"/>
      <c r="W14" s="134"/>
      <c r="X14" s="135"/>
      <c r="Y14" s="136">
        <f t="shared" si="9"/>
      </c>
      <c r="Z14" s="136">
        <f t="shared" si="10"/>
      </c>
      <c r="AA14" s="156">
        <f t="shared" si="11"/>
      </c>
      <c r="AB14" s="220" t="str">
        <f t="shared" si="12"/>
        <v>0</v>
      </c>
      <c r="AC14" s="220" t="str">
        <f t="shared" si="13"/>
        <v>0</v>
      </c>
      <c r="AD14" s="220" t="str">
        <f t="shared" si="14"/>
        <v>0</v>
      </c>
      <c r="AE14" s="220" t="str">
        <f t="shared" si="15"/>
        <v>0</v>
      </c>
      <c r="AF14" s="219">
        <f t="shared" si="16"/>
      </c>
      <c r="AG14" s="219">
        <f t="shared" si="17"/>
      </c>
      <c r="AH14" s="219">
        <f t="shared" si="18"/>
      </c>
      <c r="AI14" s="219">
        <f t="shared" si="19"/>
      </c>
      <c r="AJ14" s="219">
        <f t="shared" si="20"/>
      </c>
      <c r="AK14" s="219">
        <f t="shared" si="21"/>
      </c>
      <c r="AL14" s="219">
        <f t="shared" si="22"/>
      </c>
      <c r="AM14" s="219">
        <f t="shared" si="23"/>
      </c>
      <c r="AN14" s="36" t="s">
        <v>36</v>
      </c>
      <c r="AO14" s="112">
        <f>SUM(H10:H111)+SUM(N10:N111)</f>
        <v>0</v>
      </c>
      <c r="AP14" s="37" t="str">
        <f>IF(AO14&gt;=40,"○","×")</f>
        <v>×</v>
      </c>
      <c r="AQ14" s="113">
        <f>MAX(40-AO14)</f>
        <v>40</v>
      </c>
      <c r="AS14" s="32" t="s">
        <v>41</v>
      </c>
      <c r="AT14" s="120">
        <f>IF(G51="○",2,0)</f>
        <v>0</v>
      </c>
      <c r="AU14" s="119"/>
      <c r="AV14" s="35"/>
      <c r="AY14" s="263"/>
      <c r="AZ14" s="264"/>
      <c r="BA14" s="263"/>
      <c r="BB14" s="264"/>
      <c r="BC14" s="263"/>
      <c r="BD14" s="264"/>
    </row>
    <row r="15" spans="1:56" ht="15" customHeight="1" thickBot="1">
      <c r="A15" s="253"/>
      <c r="B15" s="256"/>
      <c r="C15" s="260"/>
      <c r="D15" s="189" t="s">
        <v>181</v>
      </c>
      <c r="E15" s="48">
        <v>2</v>
      </c>
      <c r="F15" s="49"/>
      <c r="G15" s="146">
        <f t="shared" si="0"/>
      </c>
      <c r="H15" s="147">
        <f t="shared" si="1"/>
      </c>
      <c r="I15" s="148">
        <f t="shared" si="2"/>
      </c>
      <c r="J15" s="189" t="s">
        <v>186</v>
      </c>
      <c r="K15" s="48">
        <v>2</v>
      </c>
      <c r="L15" s="49"/>
      <c r="M15" s="146">
        <f t="shared" si="3"/>
      </c>
      <c r="N15" s="147">
        <f t="shared" si="4"/>
      </c>
      <c r="O15" s="148">
        <f t="shared" si="5"/>
      </c>
      <c r="P15" s="134"/>
      <c r="Q15" s="134"/>
      <c r="R15" s="135"/>
      <c r="S15" s="136">
        <f t="shared" si="6"/>
      </c>
      <c r="T15" s="136">
        <f t="shared" si="7"/>
      </c>
      <c r="U15" s="136">
        <f t="shared" si="8"/>
      </c>
      <c r="V15" s="137"/>
      <c r="W15" s="134"/>
      <c r="X15" s="135"/>
      <c r="Y15" s="136">
        <f t="shared" si="9"/>
      </c>
      <c r="Z15" s="136">
        <f t="shared" si="10"/>
      </c>
      <c r="AA15" s="156">
        <f t="shared" si="11"/>
      </c>
      <c r="AB15" s="220" t="str">
        <f t="shared" si="12"/>
        <v>0</v>
      </c>
      <c r="AC15" s="220" t="str">
        <f t="shared" si="13"/>
        <v>0</v>
      </c>
      <c r="AD15" s="220" t="str">
        <f t="shared" si="14"/>
        <v>0</v>
      </c>
      <c r="AE15" s="220" t="str">
        <f t="shared" si="15"/>
        <v>0</v>
      </c>
      <c r="AF15" s="219">
        <f t="shared" si="16"/>
      </c>
      <c r="AG15" s="219">
        <f t="shared" si="17"/>
      </c>
      <c r="AH15" s="219">
        <f t="shared" si="18"/>
      </c>
      <c r="AI15" s="219">
        <f t="shared" si="19"/>
      </c>
      <c r="AJ15" s="219">
        <f t="shared" si="20"/>
      </c>
      <c r="AK15" s="219">
        <f t="shared" si="21"/>
      </c>
      <c r="AL15" s="219">
        <f t="shared" si="22"/>
      </c>
      <c r="AM15" s="219">
        <f t="shared" si="23"/>
      </c>
      <c r="AN15" s="38" t="s">
        <v>37</v>
      </c>
      <c r="AO15" s="39"/>
      <c r="AP15" s="40" t="str">
        <f>IF(AND(AP12="○",AP13="○",AP14="○"),"○","×")</f>
        <v>×</v>
      </c>
      <c r="AQ15" s="41"/>
      <c r="AS15" s="32" t="s">
        <v>42</v>
      </c>
      <c r="AT15" s="120">
        <f>IF(M49="○",2,0)</f>
        <v>0</v>
      </c>
      <c r="AU15" s="119"/>
      <c r="AV15" s="35"/>
      <c r="AY15" s="265"/>
      <c r="AZ15" s="266"/>
      <c r="BA15" s="265"/>
      <c r="BB15" s="266"/>
      <c r="BC15" s="265"/>
      <c r="BD15" s="266"/>
    </row>
    <row r="16" spans="1:56" ht="15" customHeight="1" thickTop="1">
      <c r="A16" s="253"/>
      <c r="B16" s="256"/>
      <c r="C16" s="259" t="s">
        <v>230</v>
      </c>
      <c r="D16" s="110" t="s">
        <v>187</v>
      </c>
      <c r="E16" s="69">
        <v>2</v>
      </c>
      <c r="F16" s="70"/>
      <c r="G16" s="71">
        <f t="shared" si="0"/>
      </c>
      <c r="H16" s="141">
        <f t="shared" si="1"/>
      </c>
      <c r="I16" s="72">
        <f t="shared" si="2"/>
      </c>
      <c r="J16" s="187" t="s">
        <v>191</v>
      </c>
      <c r="K16" s="69">
        <v>2</v>
      </c>
      <c r="L16" s="70"/>
      <c r="M16" s="71">
        <f t="shared" si="3"/>
      </c>
      <c r="N16" s="141">
        <f t="shared" si="4"/>
      </c>
      <c r="O16" s="72">
        <f t="shared" si="5"/>
      </c>
      <c r="P16" s="134"/>
      <c r="Q16" s="134"/>
      <c r="R16" s="135"/>
      <c r="S16" s="136">
        <f t="shared" si="6"/>
      </c>
      <c r="T16" s="136">
        <f t="shared" si="7"/>
      </c>
      <c r="U16" s="136">
        <f t="shared" si="8"/>
      </c>
      <c r="V16" s="137"/>
      <c r="W16" s="134"/>
      <c r="X16" s="135"/>
      <c r="Y16" s="136">
        <f t="shared" si="9"/>
      </c>
      <c r="Z16" s="136">
        <f t="shared" si="10"/>
      </c>
      <c r="AA16" s="156">
        <f t="shared" si="11"/>
      </c>
      <c r="AB16" s="220" t="str">
        <f t="shared" si="12"/>
        <v>0</v>
      </c>
      <c r="AC16" s="220" t="str">
        <f t="shared" si="13"/>
        <v>0</v>
      </c>
      <c r="AD16" s="220" t="str">
        <f t="shared" si="14"/>
        <v>0</v>
      </c>
      <c r="AE16" s="220" t="str">
        <f t="shared" si="15"/>
        <v>0</v>
      </c>
      <c r="AF16" s="219">
        <f t="shared" si="16"/>
      </c>
      <c r="AG16" s="219">
        <f t="shared" si="17"/>
      </c>
      <c r="AH16" s="219">
        <f t="shared" si="18"/>
      </c>
      <c r="AI16" s="219">
        <f t="shared" si="19"/>
      </c>
      <c r="AJ16" s="219">
        <f t="shared" si="20"/>
      </c>
      <c r="AK16" s="219">
        <f t="shared" si="21"/>
      </c>
      <c r="AL16" s="219">
        <f t="shared" si="22"/>
      </c>
      <c r="AM16" s="219">
        <f t="shared" si="23"/>
      </c>
      <c r="AN16" s="4"/>
      <c r="AO16" s="2"/>
      <c r="AP16" s="2"/>
      <c r="AQ16" s="2"/>
      <c r="AS16" s="32" t="s">
        <v>251</v>
      </c>
      <c r="AT16" s="120">
        <f>IF(M66="○",2,0)</f>
        <v>0</v>
      </c>
      <c r="AU16" s="119"/>
      <c r="AV16" s="35"/>
      <c r="AY16" s="274" t="s">
        <v>243</v>
      </c>
      <c r="AZ16" s="280"/>
      <c r="BA16" s="163"/>
      <c r="BB16" s="164"/>
      <c r="BC16" s="163"/>
      <c r="BD16" s="164"/>
    </row>
    <row r="17" spans="1:56" ht="15" customHeight="1">
      <c r="A17" s="253"/>
      <c r="B17" s="256"/>
      <c r="C17" s="268"/>
      <c r="D17" s="111" t="s">
        <v>188</v>
      </c>
      <c r="E17" s="19">
        <v>2</v>
      </c>
      <c r="F17" s="20"/>
      <c r="G17" s="138">
        <f t="shared" si="0"/>
      </c>
      <c r="H17" s="139">
        <f t="shared" si="1"/>
      </c>
      <c r="I17" s="142">
        <f t="shared" si="2"/>
      </c>
      <c r="J17" s="188" t="s">
        <v>192</v>
      </c>
      <c r="K17" s="19">
        <v>2</v>
      </c>
      <c r="L17" s="20"/>
      <c r="M17" s="138">
        <f t="shared" si="3"/>
      </c>
      <c r="N17" s="139">
        <f t="shared" si="4"/>
      </c>
      <c r="O17" s="142">
        <f t="shared" si="5"/>
      </c>
      <c r="P17" s="134"/>
      <c r="Q17" s="134"/>
      <c r="R17" s="135"/>
      <c r="S17" s="136">
        <f t="shared" si="6"/>
      </c>
      <c r="T17" s="136">
        <f t="shared" si="7"/>
      </c>
      <c r="U17" s="136">
        <f t="shared" si="8"/>
      </c>
      <c r="V17" s="137"/>
      <c r="W17" s="134"/>
      <c r="X17" s="135"/>
      <c r="Y17" s="136">
        <f t="shared" si="9"/>
      </c>
      <c r="Z17" s="136">
        <f t="shared" si="10"/>
      </c>
      <c r="AA17" s="156">
        <f t="shared" si="11"/>
      </c>
      <c r="AB17" s="220" t="str">
        <f t="shared" si="12"/>
        <v>0</v>
      </c>
      <c r="AC17" s="220" t="str">
        <f t="shared" si="13"/>
        <v>0</v>
      </c>
      <c r="AD17" s="220" t="str">
        <f t="shared" si="14"/>
        <v>0</v>
      </c>
      <c r="AE17" s="220" t="str">
        <f t="shared" si="15"/>
        <v>0</v>
      </c>
      <c r="AF17" s="219">
        <f t="shared" si="16"/>
      </c>
      <c r="AG17" s="219">
        <f t="shared" si="17"/>
      </c>
      <c r="AH17" s="219">
        <f t="shared" si="18"/>
      </c>
      <c r="AI17" s="219">
        <f t="shared" si="19"/>
      </c>
      <c r="AJ17" s="219">
        <f t="shared" si="20"/>
      </c>
      <c r="AK17" s="219">
        <f t="shared" si="21"/>
      </c>
      <c r="AL17" s="219">
        <f t="shared" si="22"/>
      </c>
      <c r="AM17" s="219">
        <f t="shared" si="23"/>
      </c>
      <c r="AN17" s="4"/>
      <c r="AO17" s="2"/>
      <c r="AP17" s="2"/>
      <c r="AQ17" s="2"/>
      <c r="AS17" s="32" t="s">
        <v>252</v>
      </c>
      <c r="AT17" s="120">
        <f>IF(M71="○",2,0)</f>
        <v>0</v>
      </c>
      <c r="AU17" s="119"/>
      <c r="AV17" s="35"/>
      <c r="AY17" s="281"/>
      <c r="AZ17" s="282"/>
      <c r="BA17" s="165"/>
      <c r="BB17" s="166"/>
      <c r="BC17" s="165"/>
      <c r="BD17" s="166"/>
    </row>
    <row r="18" spans="1:56" ht="15" customHeight="1">
      <c r="A18" s="253"/>
      <c r="B18" s="256"/>
      <c r="C18" s="268"/>
      <c r="D18" s="111" t="s">
        <v>90</v>
      </c>
      <c r="E18" s="19">
        <v>2</v>
      </c>
      <c r="F18" s="20"/>
      <c r="G18" s="138">
        <f t="shared" si="0"/>
      </c>
      <c r="H18" s="139">
        <f t="shared" si="1"/>
      </c>
      <c r="I18" s="142">
        <f t="shared" si="2"/>
      </c>
      <c r="J18" s="179" t="s">
        <v>193</v>
      </c>
      <c r="K18" s="19">
        <v>2</v>
      </c>
      <c r="L18" s="20"/>
      <c r="M18" s="138">
        <f t="shared" si="3"/>
      </c>
      <c r="N18" s="139">
        <f t="shared" si="4"/>
      </c>
      <c r="O18" s="142">
        <f t="shared" si="5"/>
      </c>
      <c r="P18" s="134"/>
      <c r="Q18" s="134"/>
      <c r="R18" s="135"/>
      <c r="S18" s="136">
        <f t="shared" si="6"/>
      </c>
      <c r="T18" s="136">
        <f t="shared" si="7"/>
      </c>
      <c r="U18" s="136">
        <f t="shared" si="8"/>
      </c>
      <c r="V18" s="137"/>
      <c r="W18" s="134"/>
      <c r="X18" s="135"/>
      <c r="Y18" s="136">
        <f t="shared" si="9"/>
      </c>
      <c r="Z18" s="136">
        <f t="shared" si="10"/>
      </c>
      <c r="AA18" s="156">
        <f t="shared" si="11"/>
      </c>
      <c r="AB18" s="220" t="str">
        <f t="shared" si="12"/>
        <v>0</v>
      </c>
      <c r="AC18" s="220" t="str">
        <f t="shared" si="13"/>
        <v>0</v>
      </c>
      <c r="AD18" s="220" t="str">
        <f t="shared" si="14"/>
        <v>0</v>
      </c>
      <c r="AE18" s="220" t="str">
        <f t="shared" si="15"/>
        <v>0</v>
      </c>
      <c r="AF18" s="219">
        <f t="shared" si="16"/>
      </c>
      <c r="AG18" s="219">
        <f t="shared" si="17"/>
      </c>
      <c r="AH18" s="219">
        <f t="shared" si="18"/>
      </c>
      <c r="AI18" s="219">
        <f t="shared" si="19"/>
      </c>
      <c r="AJ18" s="219">
        <f t="shared" si="20"/>
      </c>
      <c r="AK18" s="219">
        <f t="shared" si="21"/>
      </c>
      <c r="AL18" s="219">
        <f t="shared" si="22"/>
      </c>
      <c r="AM18" s="219">
        <f t="shared" si="23"/>
      </c>
      <c r="AS18" s="32" t="s">
        <v>253</v>
      </c>
      <c r="AT18" s="118">
        <f>SUM(AT13:AT17)</f>
        <v>0</v>
      </c>
      <c r="AU18" s="34" t="str">
        <f>IF(AT18&gt;=48,"○","×")</f>
        <v>×</v>
      </c>
      <c r="AV18" s="77">
        <f>MAX(48-AT18)</f>
        <v>48</v>
      </c>
      <c r="AY18" s="281"/>
      <c r="AZ18" s="282"/>
      <c r="BA18" s="165"/>
      <c r="BB18" s="166"/>
      <c r="BC18" s="165"/>
      <c r="BD18" s="166"/>
    </row>
    <row r="19" spans="1:56" ht="15" customHeight="1" thickBot="1">
      <c r="A19" s="253"/>
      <c r="B19" s="256"/>
      <c r="C19" s="268"/>
      <c r="D19" s="188" t="s">
        <v>189</v>
      </c>
      <c r="E19" s="19">
        <v>2</v>
      </c>
      <c r="F19" s="20"/>
      <c r="G19" s="138">
        <f t="shared" si="0"/>
      </c>
      <c r="H19" s="139">
        <f t="shared" si="1"/>
      </c>
      <c r="I19" s="142">
        <f t="shared" si="2"/>
      </c>
      <c r="J19" s="179" t="s">
        <v>194</v>
      </c>
      <c r="K19" s="19">
        <v>2</v>
      </c>
      <c r="L19" s="20"/>
      <c r="M19" s="138">
        <f t="shared" si="3"/>
      </c>
      <c r="N19" s="139">
        <f t="shared" si="4"/>
      </c>
      <c r="O19" s="142">
        <f t="shared" si="5"/>
      </c>
      <c r="P19" s="134"/>
      <c r="Q19" s="134"/>
      <c r="R19" s="135"/>
      <c r="S19" s="136">
        <f t="shared" si="6"/>
      </c>
      <c r="T19" s="136">
        <f t="shared" si="7"/>
      </c>
      <c r="U19" s="136">
        <f t="shared" si="8"/>
      </c>
      <c r="V19" s="137"/>
      <c r="W19" s="134"/>
      <c r="X19" s="135"/>
      <c r="Y19" s="136">
        <f t="shared" si="9"/>
      </c>
      <c r="Z19" s="136">
        <f t="shared" si="10"/>
      </c>
      <c r="AA19" s="156">
        <f t="shared" si="11"/>
      </c>
      <c r="AB19" s="220" t="str">
        <f t="shared" si="12"/>
        <v>0</v>
      </c>
      <c r="AC19" s="220" t="str">
        <f t="shared" si="13"/>
        <v>0</v>
      </c>
      <c r="AD19" s="220" t="str">
        <f t="shared" si="14"/>
        <v>0</v>
      </c>
      <c r="AE19" s="220" t="str">
        <f t="shared" si="15"/>
        <v>0</v>
      </c>
      <c r="AF19" s="219">
        <f t="shared" si="16"/>
      </c>
      <c r="AG19" s="219">
        <f t="shared" si="17"/>
      </c>
      <c r="AH19" s="219">
        <f t="shared" si="18"/>
      </c>
      <c r="AI19" s="219">
        <f t="shared" si="19"/>
      </c>
      <c r="AJ19" s="219">
        <f t="shared" si="20"/>
      </c>
      <c r="AK19" s="219">
        <f t="shared" si="21"/>
      </c>
      <c r="AL19" s="219">
        <f t="shared" si="22"/>
      </c>
      <c r="AM19" s="219">
        <f t="shared" si="23"/>
      </c>
      <c r="AS19" s="32" t="s">
        <v>237</v>
      </c>
      <c r="AT19" s="120">
        <f>SUM(AB10:AC46)</f>
        <v>0</v>
      </c>
      <c r="AU19" s="34" t="str">
        <f>IF(AT19&gt;=10,"○","×")</f>
        <v>×</v>
      </c>
      <c r="AV19" s="77">
        <f>MAX(10-AT19)</f>
        <v>10</v>
      </c>
      <c r="AY19" s="281"/>
      <c r="AZ19" s="282"/>
      <c r="BA19" s="165"/>
      <c r="BB19" s="166"/>
      <c r="BC19" s="165"/>
      <c r="BD19" s="166"/>
    </row>
    <row r="20" spans="1:56" ht="15" customHeight="1" thickBot="1">
      <c r="A20" s="253"/>
      <c r="B20" s="256"/>
      <c r="C20" s="269"/>
      <c r="D20" s="189" t="s">
        <v>190</v>
      </c>
      <c r="E20" s="48">
        <v>2</v>
      </c>
      <c r="F20" s="49"/>
      <c r="G20" s="146">
        <f t="shared" si="0"/>
      </c>
      <c r="H20" s="147">
        <f t="shared" si="1"/>
      </c>
      <c r="I20" s="148">
        <f t="shared" si="2"/>
      </c>
      <c r="J20" s="204" t="s">
        <v>259</v>
      </c>
      <c r="K20" s="48">
        <v>2</v>
      </c>
      <c r="L20" s="49"/>
      <c r="M20" s="146">
        <f t="shared" si="3"/>
      </c>
      <c r="N20" s="147">
        <f t="shared" si="4"/>
      </c>
      <c r="O20" s="148">
        <f t="shared" si="5"/>
      </c>
      <c r="P20" s="134"/>
      <c r="Q20" s="134"/>
      <c r="R20" s="135"/>
      <c r="S20" s="136">
        <f t="shared" si="6"/>
      </c>
      <c r="T20" s="136">
        <f t="shared" si="7"/>
      </c>
      <c r="U20" s="136">
        <f t="shared" si="8"/>
      </c>
      <c r="V20" s="137"/>
      <c r="W20" s="134"/>
      <c r="X20" s="135"/>
      <c r="Y20" s="136">
        <f t="shared" si="9"/>
      </c>
      <c r="Z20" s="136">
        <f t="shared" si="10"/>
      </c>
      <c r="AA20" s="156">
        <f t="shared" si="11"/>
      </c>
      <c r="AB20" s="220" t="str">
        <f t="shared" si="12"/>
        <v>0</v>
      </c>
      <c r="AC20" s="220" t="str">
        <f t="shared" si="13"/>
        <v>0</v>
      </c>
      <c r="AD20" s="220" t="str">
        <f t="shared" si="14"/>
        <v>0</v>
      </c>
      <c r="AE20" s="220" t="str">
        <f t="shared" si="15"/>
        <v>0</v>
      </c>
      <c r="AF20" s="219">
        <f t="shared" si="16"/>
      </c>
      <c r="AG20" s="219">
        <f t="shared" si="17"/>
      </c>
      <c r="AH20" s="219">
        <f t="shared" si="18"/>
      </c>
      <c r="AI20" s="219">
        <f t="shared" si="19"/>
      </c>
      <c r="AJ20" s="219">
        <f t="shared" si="20"/>
      </c>
      <c r="AK20" s="219">
        <f t="shared" si="21"/>
      </c>
      <c r="AL20" s="219">
        <f t="shared" si="22"/>
      </c>
      <c r="AM20" s="219">
        <f t="shared" si="23"/>
      </c>
      <c r="AN20" s="270" t="s">
        <v>45</v>
      </c>
      <c r="AO20" s="272"/>
      <c r="AS20" s="121" t="s">
        <v>43</v>
      </c>
      <c r="AT20" s="122">
        <f>SUM(AB95:AC106)</f>
        <v>0</v>
      </c>
      <c r="AU20" s="83" t="str">
        <f>IF(AT20&gt;=8,"○","×")</f>
        <v>×</v>
      </c>
      <c r="AV20" s="84">
        <f>MAX(8-AT20)</f>
        <v>8</v>
      </c>
      <c r="AY20" s="283"/>
      <c r="AZ20" s="284"/>
      <c r="BA20" s="167"/>
      <c r="BB20" s="168"/>
      <c r="BC20" s="167"/>
      <c r="BD20" s="168"/>
    </row>
    <row r="21" spans="1:56" ht="15" customHeight="1" thickBot="1" thickTop="1">
      <c r="A21" s="253"/>
      <c r="B21" s="256"/>
      <c r="C21" s="259" t="s">
        <v>231</v>
      </c>
      <c r="D21" s="187" t="s">
        <v>196</v>
      </c>
      <c r="E21" s="69">
        <v>2</v>
      </c>
      <c r="F21" s="70"/>
      <c r="G21" s="71">
        <f t="shared" si="0"/>
      </c>
      <c r="H21" s="141">
        <f t="shared" si="1"/>
      </c>
      <c r="I21" s="72">
        <f t="shared" si="2"/>
      </c>
      <c r="J21" s="205" t="s">
        <v>195</v>
      </c>
      <c r="K21" s="69">
        <v>2</v>
      </c>
      <c r="L21" s="70"/>
      <c r="M21" s="71">
        <f t="shared" si="3"/>
      </c>
      <c r="N21" s="141">
        <f t="shared" si="4"/>
      </c>
      <c r="O21" s="72">
        <f t="shared" si="5"/>
      </c>
      <c r="P21" s="134"/>
      <c r="Q21" s="134"/>
      <c r="R21" s="135"/>
      <c r="S21" s="136">
        <f t="shared" si="6"/>
      </c>
      <c r="T21" s="136">
        <f t="shared" si="7"/>
      </c>
      <c r="U21" s="136">
        <f t="shared" si="8"/>
      </c>
      <c r="V21" s="137"/>
      <c r="W21" s="134"/>
      <c r="X21" s="135"/>
      <c r="Y21" s="136">
        <f t="shared" si="9"/>
      </c>
      <c r="Z21" s="136">
        <f t="shared" si="10"/>
      </c>
      <c r="AA21" s="156">
        <f t="shared" si="11"/>
      </c>
      <c r="AB21" s="220" t="str">
        <f t="shared" si="12"/>
        <v>0</v>
      </c>
      <c r="AC21" s="220" t="str">
        <f t="shared" si="13"/>
        <v>0</v>
      </c>
      <c r="AD21" s="220" t="str">
        <f t="shared" si="14"/>
        <v>0</v>
      </c>
      <c r="AE21" s="220" t="str">
        <f t="shared" si="15"/>
        <v>0</v>
      </c>
      <c r="AF21" s="219">
        <f t="shared" si="16"/>
      </c>
      <c r="AG21" s="219">
        <f t="shared" si="17"/>
      </c>
      <c r="AH21" s="219">
        <f t="shared" si="18"/>
      </c>
      <c r="AI21" s="219">
        <f t="shared" si="19"/>
      </c>
      <c r="AJ21" s="219">
        <f t="shared" si="20"/>
      </c>
      <c r="AK21" s="219">
        <f t="shared" si="21"/>
      </c>
      <c r="AL21" s="219">
        <f t="shared" si="22"/>
      </c>
      <c r="AM21" s="219">
        <f t="shared" si="23"/>
      </c>
      <c r="AN21" s="271"/>
      <c r="AO21" s="273"/>
      <c r="AS21" s="123" t="s">
        <v>44</v>
      </c>
      <c r="AT21" s="124"/>
      <c r="AU21" s="87" t="str">
        <f>IF(AND(AU12="○",AU18="○",AU19="○",AU20="○"),"○","×")</f>
        <v>×</v>
      </c>
      <c r="AV21" s="88"/>
      <c r="AY21" s="274" t="s">
        <v>276</v>
      </c>
      <c r="AZ21" s="275"/>
      <c r="BA21" s="163"/>
      <c r="BB21" s="164"/>
      <c r="BC21" s="163"/>
      <c r="BD21" s="164"/>
    </row>
    <row r="22" spans="1:56" ht="15" customHeight="1">
      <c r="A22" s="253"/>
      <c r="B22" s="256"/>
      <c r="C22" s="247"/>
      <c r="D22" s="188" t="s">
        <v>197</v>
      </c>
      <c r="E22" s="19">
        <v>2</v>
      </c>
      <c r="F22" s="20"/>
      <c r="G22" s="138">
        <f t="shared" si="0"/>
      </c>
      <c r="H22" s="139">
        <f t="shared" si="1"/>
      </c>
      <c r="I22" s="142">
        <f t="shared" si="2"/>
      </c>
      <c r="J22" s="179" t="s">
        <v>200</v>
      </c>
      <c r="K22" s="19">
        <v>2</v>
      </c>
      <c r="L22" s="20"/>
      <c r="M22" s="138">
        <f t="shared" si="3"/>
      </c>
      <c r="N22" s="139">
        <f t="shared" si="4"/>
      </c>
      <c r="O22" s="142">
        <f t="shared" si="5"/>
      </c>
      <c r="P22" s="134"/>
      <c r="Q22" s="134"/>
      <c r="R22" s="135"/>
      <c r="S22" s="136">
        <f t="shared" si="6"/>
      </c>
      <c r="T22" s="136">
        <f t="shared" si="7"/>
      </c>
      <c r="U22" s="136">
        <f t="shared" si="8"/>
      </c>
      <c r="V22" s="137"/>
      <c r="W22" s="134"/>
      <c r="X22" s="135"/>
      <c r="Y22" s="136">
        <f t="shared" si="9"/>
      </c>
      <c r="Z22" s="136">
        <f t="shared" si="10"/>
      </c>
      <c r="AA22" s="156">
        <f t="shared" si="11"/>
      </c>
      <c r="AB22" s="220" t="str">
        <f t="shared" si="12"/>
        <v>0</v>
      </c>
      <c r="AC22" s="220" t="str">
        <f t="shared" si="13"/>
        <v>0</v>
      </c>
      <c r="AD22" s="220" t="str">
        <f t="shared" si="14"/>
        <v>0</v>
      </c>
      <c r="AE22" s="220" t="str">
        <f t="shared" si="15"/>
        <v>0</v>
      </c>
      <c r="AF22" s="219">
        <f t="shared" si="16"/>
      </c>
      <c r="AG22" s="219">
        <f t="shared" si="17"/>
      </c>
      <c r="AH22" s="219">
        <f t="shared" si="18"/>
      </c>
      <c r="AI22" s="219">
        <f t="shared" si="19"/>
      </c>
      <c r="AJ22" s="219">
        <f t="shared" si="20"/>
      </c>
      <c r="AK22" s="219">
        <f t="shared" si="21"/>
      </c>
      <c r="AL22" s="219">
        <f t="shared" si="22"/>
      </c>
      <c r="AM22" s="219">
        <f t="shared" si="23"/>
      </c>
      <c r="AN22" s="44" t="s">
        <v>46</v>
      </c>
      <c r="AO22" s="45"/>
      <c r="AY22" s="276"/>
      <c r="AZ22" s="277"/>
      <c r="BA22" s="165"/>
      <c r="BB22" s="166"/>
      <c r="BC22" s="165"/>
      <c r="BD22" s="166"/>
    </row>
    <row r="23" spans="1:56" ht="15" customHeight="1" thickBot="1">
      <c r="A23" s="253"/>
      <c r="B23" s="257"/>
      <c r="C23" s="247"/>
      <c r="D23" s="188" t="s">
        <v>198</v>
      </c>
      <c r="E23" s="19">
        <v>2</v>
      </c>
      <c r="F23" s="20"/>
      <c r="G23" s="138">
        <f t="shared" si="0"/>
      </c>
      <c r="H23" s="139">
        <f t="shared" si="1"/>
      </c>
      <c r="I23" s="142">
        <f t="shared" si="2"/>
      </c>
      <c r="J23" s="179" t="s">
        <v>201</v>
      </c>
      <c r="K23" s="19">
        <v>2</v>
      </c>
      <c r="L23" s="20"/>
      <c r="M23" s="138">
        <f t="shared" si="3"/>
      </c>
      <c r="N23" s="139">
        <f t="shared" si="4"/>
      </c>
      <c r="O23" s="142">
        <f t="shared" si="5"/>
      </c>
      <c r="P23" s="134"/>
      <c r="Q23" s="134"/>
      <c r="R23" s="135"/>
      <c r="S23" s="136">
        <f t="shared" si="6"/>
      </c>
      <c r="T23" s="136">
        <f t="shared" si="7"/>
      </c>
      <c r="U23" s="136">
        <f t="shared" si="8"/>
      </c>
      <c r="V23" s="137"/>
      <c r="W23" s="134"/>
      <c r="X23" s="135"/>
      <c r="Y23" s="136">
        <f t="shared" si="9"/>
      </c>
      <c r="Z23" s="136">
        <f t="shared" si="10"/>
      </c>
      <c r="AA23" s="156">
        <f t="shared" si="11"/>
      </c>
      <c r="AB23" s="220" t="str">
        <f t="shared" si="12"/>
        <v>0</v>
      </c>
      <c r="AC23" s="220" t="str">
        <f t="shared" si="13"/>
        <v>0</v>
      </c>
      <c r="AD23" s="220" t="str">
        <f t="shared" si="14"/>
        <v>0</v>
      </c>
      <c r="AE23" s="220" t="str">
        <f t="shared" si="15"/>
        <v>0</v>
      </c>
      <c r="AF23" s="219">
        <f t="shared" si="16"/>
      </c>
      <c r="AG23" s="219">
        <f t="shared" si="17"/>
      </c>
      <c r="AH23" s="219">
        <f t="shared" si="18"/>
      </c>
      <c r="AI23" s="219">
        <f t="shared" si="19"/>
      </c>
      <c r="AJ23" s="219">
        <f t="shared" si="20"/>
      </c>
      <c r="AK23" s="219">
        <f t="shared" si="21"/>
      </c>
      <c r="AL23" s="219">
        <f t="shared" si="22"/>
      </c>
      <c r="AM23" s="219">
        <f t="shared" si="23"/>
      </c>
      <c r="AN23" s="46" t="s">
        <v>47</v>
      </c>
      <c r="AO23" s="47"/>
      <c r="AY23" s="276"/>
      <c r="AZ23" s="277"/>
      <c r="BA23" s="165"/>
      <c r="BB23" s="166"/>
      <c r="BC23" s="165"/>
      <c r="BD23" s="166"/>
    </row>
    <row r="24" spans="1:56" ht="15" customHeight="1" thickBot="1">
      <c r="A24" s="253"/>
      <c r="B24" s="257"/>
      <c r="C24" s="260"/>
      <c r="D24" s="189" t="s">
        <v>199</v>
      </c>
      <c r="E24" s="48">
        <v>2</v>
      </c>
      <c r="F24" s="49"/>
      <c r="G24" s="146">
        <f t="shared" si="0"/>
      </c>
      <c r="H24" s="147">
        <f t="shared" si="1"/>
      </c>
      <c r="I24" s="148">
        <f t="shared" si="2"/>
      </c>
      <c r="J24" s="204" t="s">
        <v>202</v>
      </c>
      <c r="K24" s="48">
        <v>2</v>
      </c>
      <c r="L24" s="49"/>
      <c r="M24" s="146">
        <f t="shared" si="3"/>
      </c>
      <c r="N24" s="147">
        <f t="shared" si="4"/>
      </c>
      <c r="O24" s="148">
        <f t="shared" si="5"/>
      </c>
      <c r="P24" s="134"/>
      <c r="Q24" s="134"/>
      <c r="R24" s="135"/>
      <c r="S24" s="136">
        <f t="shared" si="6"/>
      </c>
      <c r="T24" s="136">
        <f t="shared" si="7"/>
      </c>
      <c r="U24" s="136">
        <f t="shared" si="8"/>
      </c>
      <c r="V24" s="137"/>
      <c r="W24" s="134"/>
      <c r="X24" s="135"/>
      <c r="Y24" s="136">
        <f t="shared" si="9"/>
      </c>
      <c r="Z24" s="136">
        <f t="shared" si="10"/>
      </c>
      <c r="AA24" s="156">
        <f t="shared" si="11"/>
      </c>
      <c r="AB24" s="220" t="str">
        <f t="shared" si="12"/>
        <v>0</v>
      </c>
      <c r="AC24" s="220" t="str">
        <f t="shared" si="13"/>
        <v>0</v>
      </c>
      <c r="AD24" s="220" t="str">
        <f t="shared" si="14"/>
        <v>0</v>
      </c>
      <c r="AE24" s="220" t="str">
        <f t="shared" si="15"/>
        <v>0</v>
      </c>
      <c r="AF24" s="219">
        <f t="shared" si="16"/>
      </c>
      <c r="AG24" s="219">
        <f t="shared" si="17"/>
      </c>
      <c r="AH24" s="219">
        <f t="shared" si="18"/>
      </c>
      <c r="AI24" s="219">
        <f t="shared" si="19"/>
      </c>
      <c r="AJ24" s="219">
        <f t="shared" si="20"/>
      </c>
      <c r="AK24" s="219">
        <f t="shared" si="21"/>
      </c>
      <c r="AL24" s="219">
        <f t="shared" si="22"/>
      </c>
      <c r="AM24" s="219">
        <f t="shared" si="23"/>
      </c>
      <c r="AY24" s="276"/>
      <c r="AZ24" s="277"/>
      <c r="BA24" s="165"/>
      <c r="BB24" s="166"/>
      <c r="BC24" s="165"/>
      <c r="BD24" s="166"/>
    </row>
    <row r="25" spans="1:56" ht="15" customHeight="1" thickBot="1">
      <c r="A25" s="253"/>
      <c r="B25" s="257"/>
      <c r="C25" s="259" t="s">
        <v>232</v>
      </c>
      <c r="D25" s="110" t="s">
        <v>203</v>
      </c>
      <c r="E25" s="69">
        <v>2</v>
      </c>
      <c r="F25" s="70"/>
      <c r="G25" s="71">
        <f t="shared" si="0"/>
      </c>
      <c r="H25" s="141">
        <f t="shared" si="1"/>
      </c>
      <c r="I25" s="72">
        <f t="shared" si="2"/>
      </c>
      <c r="J25" s="205" t="s">
        <v>89</v>
      </c>
      <c r="K25" s="69">
        <v>2</v>
      </c>
      <c r="L25" s="70"/>
      <c r="M25" s="71">
        <f t="shared" si="3"/>
      </c>
      <c r="N25" s="141">
        <f t="shared" si="4"/>
      </c>
      <c r="O25" s="72">
        <f t="shared" si="5"/>
      </c>
      <c r="P25" s="134"/>
      <c r="Q25" s="134"/>
      <c r="R25" s="135"/>
      <c r="S25" s="136">
        <f t="shared" si="6"/>
      </c>
      <c r="T25" s="136">
        <f t="shared" si="7"/>
      </c>
      <c r="U25" s="136">
        <f t="shared" si="8"/>
      </c>
      <c r="V25" s="137"/>
      <c r="W25" s="134"/>
      <c r="X25" s="135"/>
      <c r="Y25" s="136">
        <f t="shared" si="9"/>
      </c>
      <c r="Z25" s="136">
        <f t="shared" si="10"/>
      </c>
      <c r="AA25" s="156">
        <f t="shared" si="11"/>
      </c>
      <c r="AB25" s="220" t="str">
        <f t="shared" si="12"/>
        <v>0</v>
      </c>
      <c r="AC25" s="220" t="str">
        <f t="shared" si="13"/>
        <v>0</v>
      </c>
      <c r="AD25" s="220" t="str">
        <f t="shared" si="14"/>
        <v>0</v>
      </c>
      <c r="AE25" s="220" t="str">
        <f t="shared" si="15"/>
        <v>0</v>
      </c>
      <c r="AF25" s="219">
        <f t="shared" si="16"/>
      </c>
      <c r="AG25" s="219">
        <f t="shared" si="17"/>
      </c>
      <c r="AH25" s="219">
        <f t="shared" si="18"/>
      </c>
      <c r="AI25" s="219">
        <f t="shared" si="19"/>
      </c>
      <c r="AJ25" s="219">
        <f t="shared" si="20"/>
      </c>
      <c r="AK25" s="219">
        <f t="shared" si="21"/>
      </c>
      <c r="AL25" s="219">
        <f t="shared" si="22"/>
      </c>
      <c r="AM25" s="219">
        <f t="shared" si="23"/>
      </c>
      <c r="AY25" s="278"/>
      <c r="AZ25" s="279"/>
      <c r="BA25" s="167"/>
      <c r="BB25" s="168"/>
      <c r="BC25" s="167"/>
      <c r="BD25" s="168"/>
    </row>
    <row r="26" spans="1:56" ht="15" customHeight="1" thickBot="1" thickTop="1">
      <c r="A26" s="253"/>
      <c r="B26" s="257"/>
      <c r="C26" s="247"/>
      <c r="D26" s="111" t="s">
        <v>204</v>
      </c>
      <c r="E26" s="19">
        <v>2</v>
      </c>
      <c r="F26" s="20"/>
      <c r="G26" s="138">
        <f t="shared" si="0"/>
      </c>
      <c r="H26" s="139">
        <f t="shared" si="1"/>
      </c>
      <c r="I26" s="142">
        <f t="shared" si="2"/>
      </c>
      <c r="J26" s="179" t="s">
        <v>208</v>
      </c>
      <c r="K26" s="19">
        <v>2</v>
      </c>
      <c r="L26" s="20"/>
      <c r="M26" s="138">
        <f t="shared" si="3"/>
      </c>
      <c r="N26" s="139">
        <f t="shared" si="4"/>
      </c>
      <c r="O26" s="142">
        <f t="shared" si="5"/>
      </c>
      <c r="P26" s="134"/>
      <c r="Q26" s="134"/>
      <c r="R26" s="135"/>
      <c r="S26" s="136">
        <f t="shared" si="6"/>
      </c>
      <c r="T26" s="136">
        <f t="shared" si="7"/>
      </c>
      <c r="U26" s="136">
        <f t="shared" si="8"/>
      </c>
      <c r="V26" s="137"/>
      <c r="W26" s="134"/>
      <c r="X26" s="135"/>
      <c r="Y26" s="136">
        <f t="shared" si="9"/>
      </c>
      <c r="Z26" s="136">
        <f t="shared" si="10"/>
      </c>
      <c r="AA26" s="156">
        <f t="shared" si="11"/>
      </c>
      <c r="AB26" s="220" t="str">
        <f t="shared" si="12"/>
        <v>0</v>
      </c>
      <c r="AC26" s="220" t="str">
        <f t="shared" si="13"/>
        <v>0</v>
      </c>
      <c r="AD26" s="220" t="str">
        <f t="shared" si="14"/>
        <v>0</v>
      </c>
      <c r="AE26" s="220" t="str">
        <f t="shared" si="15"/>
        <v>0</v>
      </c>
      <c r="AF26" s="219">
        <f t="shared" si="16"/>
      </c>
      <c r="AG26" s="219">
        <f t="shared" si="17"/>
      </c>
      <c r="AH26" s="219">
        <f t="shared" si="18"/>
      </c>
      <c r="AI26" s="219">
        <f t="shared" si="19"/>
      </c>
      <c r="AJ26" s="219">
        <f t="shared" si="20"/>
      </c>
      <c r="AK26" s="219">
        <f t="shared" si="21"/>
      </c>
      <c r="AL26" s="219">
        <f t="shared" si="22"/>
      </c>
      <c r="AM26" s="219">
        <f t="shared" si="23"/>
      </c>
      <c r="AN26" s="4" t="s">
        <v>48</v>
      </c>
      <c r="AO26" s="2"/>
      <c r="AP26" s="2"/>
      <c r="AQ26" s="2"/>
      <c r="AS26" s="4" t="s">
        <v>22</v>
      </c>
      <c r="AT26" s="2"/>
      <c r="AU26" s="2"/>
      <c r="AV26" s="2"/>
      <c r="AY26" s="274" t="s">
        <v>277</v>
      </c>
      <c r="AZ26" s="280"/>
      <c r="BA26" s="163"/>
      <c r="BB26" s="164"/>
      <c r="BC26" s="163"/>
      <c r="BD26" s="164"/>
    </row>
    <row r="27" spans="1:56" ht="15" customHeight="1" thickBot="1">
      <c r="A27" s="253"/>
      <c r="B27" s="257"/>
      <c r="C27" s="247"/>
      <c r="D27" s="111" t="s">
        <v>205</v>
      </c>
      <c r="E27" s="19">
        <v>2</v>
      </c>
      <c r="F27" s="20"/>
      <c r="G27" s="138">
        <f t="shared" si="0"/>
      </c>
      <c r="H27" s="139">
        <f t="shared" si="1"/>
      </c>
      <c r="I27" s="142">
        <f t="shared" si="2"/>
      </c>
      <c r="J27" s="179" t="s">
        <v>209</v>
      </c>
      <c r="K27" s="19">
        <v>2</v>
      </c>
      <c r="L27" s="20"/>
      <c r="M27" s="138">
        <f t="shared" si="3"/>
      </c>
      <c r="N27" s="139">
        <f t="shared" si="4"/>
      </c>
      <c r="O27" s="142">
        <f t="shared" si="5"/>
      </c>
      <c r="P27" s="134"/>
      <c r="Q27" s="134"/>
      <c r="R27" s="135"/>
      <c r="S27" s="136">
        <f t="shared" si="6"/>
      </c>
      <c r="T27" s="136">
        <f t="shared" si="7"/>
      </c>
      <c r="U27" s="136">
        <f t="shared" si="8"/>
      </c>
      <c r="V27" s="137"/>
      <c r="W27" s="134"/>
      <c r="X27" s="135"/>
      <c r="Y27" s="136">
        <f t="shared" si="9"/>
      </c>
      <c r="Z27" s="136">
        <f t="shared" si="10"/>
      </c>
      <c r="AA27" s="156">
        <f t="shared" si="11"/>
      </c>
      <c r="AB27" s="220" t="str">
        <f t="shared" si="12"/>
        <v>0</v>
      </c>
      <c r="AC27" s="220" t="str">
        <f t="shared" si="13"/>
        <v>0</v>
      </c>
      <c r="AD27" s="220" t="str">
        <f t="shared" si="14"/>
        <v>0</v>
      </c>
      <c r="AE27" s="220" t="str">
        <f t="shared" si="15"/>
        <v>0</v>
      </c>
      <c r="AF27" s="219">
        <f t="shared" si="16"/>
      </c>
      <c r="AG27" s="219">
        <f t="shared" si="17"/>
      </c>
      <c r="AH27" s="219">
        <f t="shared" si="18"/>
      </c>
      <c r="AI27" s="219">
        <f t="shared" si="19"/>
      </c>
      <c r="AJ27" s="219">
        <f t="shared" si="20"/>
      </c>
      <c r="AK27" s="219">
        <f t="shared" si="21"/>
      </c>
      <c r="AL27" s="219">
        <f t="shared" si="22"/>
      </c>
      <c r="AM27" s="219">
        <f t="shared" si="23"/>
      </c>
      <c r="AN27" s="61" t="s">
        <v>30</v>
      </c>
      <c r="AO27" s="62" t="s">
        <v>31</v>
      </c>
      <c r="AP27" s="63" t="s">
        <v>32</v>
      </c>
      <c r="AQ27" s="43" t="s">
        <v>33</v>
      </c>
      <c r="AS27" s="114" t="s">
        <v>30</v>
      </c>
      <c r="AT27" s="115" t="s">
        <v>31</v>
      </c>
      <c r="AU27" s="63" t="s">
        <v>32</v>
      </c>
      <c r="AV27" s="43" t="s">
        <v>33</v>
      </c>
      <c r="AY27" s="281"/>
      <c r="AZ27" s="282"/>
      <c r="BA27" s="165"/>
      <c r="BB27" s="166"/>
      <c r="BC27" s="165"/>
      <c r="BD27" s="166"/>
    </row>
    <row r="28" spans="1:56" ht="15" customHeight="1">
      <c r="A28" s="253"/>
      <c r="B28" s="257"/>
      <c r="C28" s="247"/>
      <c r="D28" s="188" t="s">
        <v>206</v>
      </c>
      <c r="E28" s="19">
        <v>2</v>
      </c>
      <c r="F28" s="20"/>
      <c r="G28" s="138">
        <f t="shared" si="0"/>
      </c>
      <c r="H28" s="139">
        <f t="shared" si="1"/>
      </c>
      <c r="I28" s="142">
        <f t="shared" si="2"/>
      </c>
      <c r="J28" s="179"/>
      <c r="K28" s="19"/>
      <c r="L28" s="20"/>
      <c r="M28" s="138">
        <f t="shared" si="3"/>
      </c>
      <c r="N28" s="139">
        <f t="shared" si="4"/>
      </c>
      <c r="O28" s="142">
        <f t="shared" si="5"/>
      </c>
      <c r="P28" s="134"/>
      <c r="Q28" s="134"/>
      <c r="R28" s="135"/>
      <c r="S28" s="136">
        <f t="shared" si="6"/>
      </c>
      <c r="T28" s="136">
        <f t="shared" si="7"/>
      </c>
      <c r="U28" s="136">
        <f t="shared" si="8"/>
      </c>
      <c r="V28" s="137"/>
      <c r="W28" s="134"/>
      <c r="X28" s="135"/>
      <c r="Y28" s="136">
        <f t="shared" si="9"/>
      </c>
      <c r="Z28" s="136">
        <f t="shared" si="10"/>
      </c>
      <c r="AA28" s="156">
        <f t="shared" si="11"/>
      </c>
      <c r="AB28" s="220" t="str">
        <f t="shared" si="12"/>
        <v>0</v>
      </c>
      <c r="AC28" s="220" t="str">
        <f t="shared" si="13"/>
        <v>0</v>
      </c>
      <c r="AD28" s="220" t="str">
        <f t="shared" si="14"/>
        <v>0</v>
      </c>
      <c r="AE28" s="220" t="str">
        <f t="shared" si="15"/>
        <v>0</v>
      </c>
      <c r="AF28" s="219">
        <f t="shared" si="16"/>
      </c>
      <c r="AG28" s="219">
        <f t="shared" si="17"/>
      </c>
      <c r="AH28" s="219">
        <f t="shared" si="18"/>
      </c>
      <c r="AI28" s="219">
        <f t="shared" si="19"/>
      </c>
      <c r="AJ28" s="219">
        <f t="shared" si="20"/>
      </c>
      <c r="AK28" s="219">
        <f t="shared" si="21"/>
      </c>
      <c r="AL28" s="219">
        <f t="shared" si="22"/>
      </c>
      <c r="AM28" s="219">
        <f t="shared" si="23"/>
      </c>
      <c r="AN28" s="64" t="s">
        <v>49</v>
      </c>
      <c r="AO28" s="65">
        <f>AD68+AD73+AD78+AD79+AD83+AD84+AD91+AD92+AD93+AT13+AD74+AD75+AD76</f>
        <v>0</v>
      </c>
      <c r="AP28" s="66" t="str">
        <f>IF(AO28&gt;=74,"○","×")</f>
        <v>×</v>
      </c>
      <c r="AQ28" s="67">
        <f>MAX(74-AO28)</f>
        <v>74</v>
      </c>
      <c r="AS28" s="116" t="s">
        <v>23</v>
      </c>
      <c r="AT28" s="117"/>
      <c r="AU28" s="66" t="str">
        <f>IF(COUNT(AD10:AD111)&gt;0,"○","×")</f>
        <v>×</v>
      </c>
      <c r="AV28" s="93"/>
      <c r="AY28" s="281"/>
      <c r="AZ28" s="282"/>
      <c r="BA28" s="165"/>
      <c r="BB28" s="166"/>
      <c r="BC28" s="165"/>
      <c r="BD28" s="166"/>
    </row>
    <row r="29" spans="1:56" ht="15" customHeight="1" thickBot="1">
      <c r="A29" s="253"/>
      <c r="B29" s="257"/>
      <c r="C29" s="260"/>
      <c r="D29" s="189" t="s">
        <v>207</v>
      </c>
      <c r="E29" s="48">
        <v>2</v>
      </c>
      <c r="F29" s="49"/>
      <c r="G29" s="146">
        <f t="shared" si="0"/>
      </c>
      <c r="H29" s="147">
        <f t="shared" si="1"/>
      </c>
      <c r="I29" s="148">
        <f t="shared" si="2"/>
      </c>
      <c r="J29" s="204"/>
      <c r="K29" s="48"/>
      <c r="L29" s="49"/>
      <c r="M29" s="146">
        <f t="shared" si="3"/>
      </c>
      <c r="N29" s="147">
        <f t="shared" si="4"/>
      </c>
      <c r="O29" s="148">
        <f t="shared" si="5"/>
      </c>
      <c r="P29" s="134"/>
      <c r="Q29" s="134"/>
      <c r="R29" s="135"/>
      <c r="S29" s="136">
        <f t="shared" si="6"/>
      </c>
      <c r="T29" s="136">
        <f t="shared" si="7"/>
      </c>
      <c r="U29" s="136">
        <f t="shared" si="8"/>
      </c>
      <c r="V29" s="137"/>
      <c r="W29" s="134"/>
      <c r="X29" s="135"/>
      <c r="Y29" s="136">
        <f t="shared" si="9"/>
      </c>
      <c r="Z29" s="136">
        <f t="shared" si="10"/>
      </c>
      <c r="AA29" s="156">
        <f t="shared" si="11"/>
      </c>
      <c r="AB29" s="220" t="str">
        <f t="shared" si="12"/>
        <v>0</v>
      </c>
      <c r="AC29" s="220" t="str">
        <f t="shared" si="13"/>
        <v>0</v>
      </c>
      <c r="AD29" s="220" t="str">
        <f t="shared" si="14"/>
        <v>0</v>
      </c>
      <c r="AE29" s="220" t="str">
        <f t="shared" si="15"/>
        <v>0</v>
      </c>
      <c r="AF29" s="219">
        <f t="shared" si="16"/>
      </c>
      <c r="AG29" s="219">
        <f t="shared" si="17"/>
      </c>
      <c r="AH29" s="219">
        <f t="shared" si="18"/>
      </c>
      <c r="AI29" s="219">
        <f t="shared" si="19"/>
      </c>
      <c r="AJ29" s="219">
        <f t="shared" si="20"/>
      </c>
      <c r="AK29" s="219">
        <f t="shared" si="21"/>
      </c>
      <c r="AL29" s="219">
        <f t="shared" si="22"/>
      </c>
      <c r="AM29" s="219">
        <f t="shared" si="23"/>
      </c>
      <c r="AN29" s="75" t="s">
        <v>50</v>
      </c>
      <c r="AO29" s="76">
        <f>AB48+AB51+SUM(AB62:AB67)+AC49+AC51+SUM(AC62:AC66)+AC70+AC71+AC85+AC94+AD51+AD62+SUM(AD70:AD71)+AD82+SUM(AD85:AD90)+AD108+AD111+AC72+AC77</f>
        <v>0</v>
      </c>
      <c r="AP29" s="34" t="str">
        <f>IF(AO29&gt;=22,"○","×")</f>
        <v>×</v>
      </c>
      <c r="AQ29" s="77">
        <f>MAX(22-AO29)</f>
        <v>22</v>
      </c>
      <c r="AS29" s="125" t="s">
        <v>24</v>
      </c>
      <c r="AT29" s="118">
        <f>AD68+AD73+AD78+AD79+AD83+AD84+AD91+AD92+AD93+AT13+AD74+AD75+AD76</f>
        <v>0</v>
      </c>
      <c r="AU29" s="34" t="str">
        <f>IF(AT29&gt;=58,"○","×")</f>
        <v>×</v>
      </c>
      <c r="AV29" s="77">
        <f>MAX(58-AT29)</f>
        <v>58</v>
      </c>
      <c r="AY29" s="281"/>
      <c r="AZ29" s="282"/>
      <c r="BA29" s="165"/>
      <c r="BB29" s="166"/>
      <c r="BC29" s="165"/>
      <c r="BD29" s="166"/>
    </row>
    <row r="30" spans="1:56" ht="15" customHeight="1" thickBot="1">
      <c r="A30" s="253"/>
      <c r="B30" s="257"/>
      <c r="C30" s="259" t="s">
        <v>233</v>
      </c>
      <c r="D30" s="187" t="s">
        <v>213</v>
      </c>
      <c r="E30" s="69">
        <v>2</v>
      </c>
      <c r="F30" s="70"/>
      <c r="G30" s="71">
        <f t="shared" si="0"/>
      </c>
      <c r="H30" s="141">
        <f t="shared" si="1"/>
      </c>
      <c r="I30" s="72">
        <f t="shared" si="2"/>
      </c>
      <c r="J30" s="205" t="s">
        <v>210</v>
      </c>
      <c r="K30" s="69">
        <v>2</v>
      </c>
      <c r="L30" s="70"/>
      <c r="M30" s="71">
        <f t="shared" si="3"/>
      </c>
      <c r="N30" s="141">
        <f t="shared" si="4"/>
      </c>
      <c r="O30" s="72">
        <f t="shared" si="5"/>
      </c>
      <c r="P30" s="134"/>
      <c r="Q30" s="134"/>
      <c r="R30" s="135"/>
      <c r="S30" s="136">
        <f t="shared" si="6"/>
      </c>
      <c r="T30" s="136">
        <f t="shared" si="7"/>
      </c>
      <c r="U30" s="136">
        <f t="shared" si="8"/>
      </c>
      <c r="V30" s="137"/>
      <c r="W30" s="134"/>
      <c r="X30" s="135"/>
      <c r="Y30" s="136">
        <f t="shared" si="9"/>
      </c>
      <c r="Z30" s="136">
        <f t="shared" si="10"/>
      </c>
      <c r="AA30" s="156">
        <f t="shared" si="11"/>
      </c>
      <c r="AB30" s="220" t="str">
        <f t="shared" si="12"/>
        <v>0</v>
      </c>
      <c r="AC30" s="220" t="str">
        <f t="shared" si="13"/>
        <v>0</v>
      </c>
      <c r="AD30" s="220" t="str">
        <f t="shared" si="14"/>
        <v>0</v>
      </c>
      <c r="AE30" s="220" t="str">
        <f t="shared" si="15"/>
        <v>0</v>
      </c>
      <c r="AF30" s="219">
        <f t="shared" si="16"/>
      </c>
      <c r="AG30" s="219">
        <f t="shared" si="17"/>
      </c>
      <c r="AH30" s="219">
        <f t="shared" si="18"/>
      </c>
      <c r="AI30" s="219">
        <f t="shared" si="19"/>
      </c>
      <c r="AJ30" s="219">
        <f t="shared" si="20"/>
      </c>
      <c r="AK30" s="219">
        <f t="shared" si="21"/>
      </c>
      <c r="AL30" s="219">
        <f t="shared" si="22"/>
      </c>
      <c r="AM30" s="219">
        <f t="shared" si="23"/>
      </c>
      <c r="AN30" s="75" t="s">
        <v>51</v>
      </c>
      <c r="AO30" s="80"/>
      <c r="AP30" s="34" t="str">
        <f>IF(G51="○","○","×")</f>
        <v>×</v>
      </c>
      <c r="AQ30" s="35"/>
      <c r="AS30" s="121" t="s">
        <v>25</v>
      </c>
      <c r="AT30" s="122">
        <f>SUM(AB10:AD111)</f>
        <v>0</v>
      </c>
      <c r="AU30" s="83" t="str">
        <f>IF(AT30&gt;=94,"○","×")</f>
        <v>×</v>
      </c>
      <c r="AV30" s="84">
        <f>MAX(94-AT30)</f>
        <v>94</v>
      </c>
      <c r="AY30" s="283"/>
      <c r="AZ30" s="284"/>
      <c r="BA30" s="167"/>
      <c r="BB30" s="168"/>
      <c r="BC30" s="167"/>
      <c r="BD30" s="168"/>
    </row>
    <row r="31" spans="1:56" ht="15" customHeight="1" thickBot="1" thickTop="1">
      <c r="A31" s="253"/>
      <c r="B31" s="257"/>
      <c r="C31" s="247"/>
      <c r="D31" s="188" t="s">
        <v>214</v>
      </c>
      <c r="E31" s="19">
        <v>2</v>
      </c>
      <c r="F31" s="20"/>
      <c r="G31" s="138">
        <f t="shared" si="0"/>
      </c>
      <c r="H31" s="139">
        <f t="shared" si="1"/>
      </c>
      <c r="I31" s="142">
        <f t="shared" si="2"/>
      </c>
      <c r="J31" s="179" t="s">
        <v>211</v>
      </c>
      <c r="K31" s="19">
        <v>2</v>
      </c>
      <c r="L31" s="20"/>
      <c r="M31" s="138">
        <f t="shared" si="3"/>
      </c>
      <c r="N31" s="139">
        <f t="shared" si="4"/>
      </c>
      <c r="O31" s="142">
        <f t="shared" si="5"/>
      </c>
      <c r="P31" s="134"/>
      <c r="Q31" s="134"/>
      <c r="R31" s="135"/>
      <c r="S31" s="136">
        <f t="shared" si="6"/>
      </c>
      <c r="T31" s="136">
        <f t="shared" si="7"/>
      </c>
      <c r="U31" s="136">
        <f t="shared" si="8"/>
      </c>
      <c r="V31" s="137"/>
      <c r="W31" s="134"/>
      <c r="X31" s="135"/>
      <c r="Y31" s="136">
        <f t="shared" si="9"/>
      </c>
      <c r="Z31" s="136">
        <f t="shared" si="10"/>
      </c>
      <c r="AA31" s="156">
        <f t="shared" si="11"/>
      </c>
      <c r="AB31" s="220" t="str">
        <f t="shared" si="12"/>
        <v>0</v>
      </c>
      <c r="AC31" s="220" t="str">
        <f t="shared" si="13"/>
        <v>0</v>
      </c>
      <c r="AD31" s="220" t="str">
        <f t="shared" si="14"/>
        <v>0</v>
      </c>
      <c r="AE31" s="220" t="str">
        <f t="shared" si="15"/>
        <v>0</v>
      </c>
      <c r="AF31" s="219">
        <f t="shared" si="16"/>
      </c>
      <c r="AG31" s="219">
        <f t="shared" si="17"/>
      </c>
      <c r="AH31" s="219">
        <f t="shared" si="18"/>
      </c>
      <c r="AI31" s="219">
        <f t="shared" si="19"/>
      </c>
      <c r="AJ31" s="219">
        <f t="shared" si="20"/>
      </c>
      <c r="AK31" s="219">
        <f t="shared" si="21"/>
      </c>
      <c r="AL31" s="219">
        <f t="shared" si="22"/>
      </c>
      <c r="AM31" s="219">
        <f t="shared" si="23"/>
      </c>
      <c r="AN31" s="75" t="s">
        <v>94</v>
      </c>
      <c r="AO31" s="80"/>
      <c r="AP31" s="34" t="str">
        <f>IF(M49="○","○","×")</f>
        <v>×</v>
      </c>
      <c r="AQ31" s="35"/>
      <c r="AS31" s="123" t="s">
        <v>26</v>
      </c>
      <c r="AT31" s="124"/>
      <c r="AU31" s="87" t="str">
        <f>IF(AND(AU28="○",AU29="○",AU30="○"),"○","×")</f>
        <v>×</v>
      </c>
      <c r="AV31" s="88"/>
      <c r="AY31" s="274" t="s">
        <v>278</v>
      </c>
      <c r="AZ31" s="275"/>
      <c r="BA31" s="163"/>
      <c r="BB31" s="164"/>
      <c r="BC31" s="163"/>
      <c r="BD31" s="164"/>
    </row>
    <row r="32" spans="1:56" ht="15" customHeight="1">
      <c r="A32" s="253"/>
      <c r="B32" s="257"/>
      <c r="C32" s="247"/>
      <c r="D32" s="188" t="s">
        <v>215</v>
      </c>
      <c r="E32" s="19">
        <v>2</v>
      </c>
      <c r="F32" s="20"/>
      <c r="G32" s="138">
        <f t="shared" si="0"/>
      </c>
      <c r="H32" s="139">
        <f t="shared" si="1"/>
      </c>
      <c r="I32" s="142">
        <f t="shared" si="2"/>
      </c>
      <c r="J32" s="179" t="s">
        <v>212</v>
      </c>
      <c r="K32" s="19">
        <v>2</v>
      </c>
      <c r="L32" s="20"/>
      <c r="M32" s="138">
        <f aca="true" t="shared" si="24" ref="M32:M37">IF(COUNT(O32)=0,"",IF(MAX(O32)&gt;=1,"○","×"))</f>
      </c>
      <c r="N32" s="139">
        <f aca="true" t="shared" si="25" ref="N32:N37">IF(M32="○",K32,IF(M32="×",0,""))</f>
      </c>
      <c r="O32" s="142">
        <f aca="true" t="shared" si="26" ref="O32:O37">IF(L32="S",4,IF(L32="A",3,IF(L32="B",2,IF(L32="C",1,IF(L32="D",0,IF(L32="E",0,IF(L32="F",0,"")))))))</f>
      </c>
      <c r="P32" s="134"/>
      <c r="Q32" s="134"/>
      <c r="R32" s="135"/>
      <c r="S32" s="136">
        <f t="shared" si="6"/>
      </c>
      <c r="T32" s="136">
        <f t="shared" si="7"/>
      </c>
      <c r="U32" s="136">
        <f t="shared" si="8"/>
      </c>
      <c r="V32" s="137"/>
      <c r="W32" s="134"/>
      <c r="X32" s="135"/>
      <c r="Y32" s="136">
        <f t="shared" si="9"/>
      </c>
      <c r="Z32" s="136">
        <f t="shared" si="10"/>
      </c>
      <c r="AA32" s="156">
        <f t="shared" si="11"/>
      </c>
      <c r="AB32" s="227" t="str">
        <f aca="true" t="shared" si="27" ref="AB32:AB37">IF(G32="○",E32,IF(G32="×",0,"0"))</f>
        <v>0</v>
      </c>
      <c r="AC32" s="220" t="str">
        <f aca="true" t="shared" si="28" ref="AC32:AC37">IF(M32="○",K32,IF(M32="×",0,"0"))</f>
        <v>0</v>
      </c>
      <c r="AD32" s="220" t="str">
        <f aca="true" t="shared" si="29" ref="AD32:AD37">IF(S32="○",Q32,IF(S32="×",0,"0"))</f>
        <v>0</v>
      </c>
      <c r="AE32" s="220" t="str">
        <f aca="true" t="shared" si="30" ref="AE32:AE37">IF(Y32="○",W32,IF(Y32="×",0,"0"))</f>
        <v>0</v>
      </c>
      <c r="AF32" s="219">
        <f aca="true" t="shared" si="31" ref="AF32:AF37">IF(COUNT(I32)=0,"",IF(COUNT(I32)&gt;=1,E32*I32,""))</f>
      </c>
      <c r="AG32" s="219">
        <f aca="true" t="shared" si="32" ref="AG32:AG37">IF(COUNT(O32)=0,"",IF(COUNT(O32)&gt;=1,K32*O32,""))</f>
      </c>
      <c r="AH32" s="219">
        <f aca="true" t="shared" si="33" ref="AH32:AH37">IF(COUNT(U32)=0,"",IF(COUNT(U32)&gt;=1,Q32*U32,""))</f>
      </c>
      <c r="AI32" s="219">
        <f aca="true" t="shared" si="34" ref="AI32:AI37">IF(COUNT(AA32)=0,"",IF(COUNT(AA32)&gt;=1,W32*AA32,""))</f>
      </c>
      <c r="AJ32" s="219">
        <f aca="true" t="shared" si="35" ref="AJ32:AJ37">IF(COUNT(I32)=0,"",E32)</f>
      </c>
      <c r="AK32" s="219">
        <f aca="true" t="shared" si="36" ref="AK32:AK37">IF(COUNT(O32)=0,"",K32)</f>
      </c>
      <c r="AL32" s="219">
        <f aca="true" t="shared" si="37" ref="AL32:AL37">IF(COUNT(U32)=0,"",Q32)</f>
      </c>
      <c r="AM32" s="219">
        <f aca="true" t="shared" si="38" ref="AM32:AM37">IF(COUNT(AA32)=0,"",W32)</f>
      </c>
      <c r="AN32" s="75" t="s">
        <v>0</v>
      </c>
      <c r="AO32" s="80"/>
      <c r="AP32" s="34" t="str">
        <f>IF(M66="○","○","×")</f>
        <v>×</v>
      </c>
      <c r="AQ32" s="35"/>
      <c r="AY32" s="276"/>
      <c r="AZ32" s="277"/>
      <c r="BA32" s="165"/>
      <c r="BB32" s="166"/>
      <c r="BC32" s="165"/>
      <c r="BD32" s="166"/>
    </row>
    <row r="33" spans="1:56" ht="15" customHeight="1">
      <c r="A33" s="253"/>
      <c r="B33" s="257"/>
      <c r="C33" s="260"/>
      <c r="D33" s="189" t="s">
        <v>267</v>
      </c>
      <c r="E33" s="48">
        <v>2</v>
      </c>
      <c r="F33" s="49"/>
      <c r="G33" s="138">
        <f>IF(COUNT(I33)=0,"",IF(MAX(I33)&gt;=1,"○","×"))</f>
      </c>
      <c r="H33" s="139">
        <f>IF(G33="○",E33,IF(G33="×",0,""))</f>
      </c>
      <c r="I33" s="142">
        <f>IF(F33="S",4,IF(F33="A",3,IF(F33="B",2,IF(F33="C",1,IF(F33="D",0,IF(F33="E",0,IF(F33="F",0,"")))))))</f>
      </c>
      <c r="J33" s="204" t="s">
        <v>266</v>
      </c>
      <c r="K33" s="48">
        <v>2</v>
      </c>
      <c r="L33" s="20"/>
      <c r="M33" s="138">
        <f t="shared" si="24"/>
      </c>
      <c r="N33" s="139">
        <f t="shared" si="25"/>
      </c>
      <c r="O33" s="142">
        <f t="shared" si="26"/>
      </c>
      <c r="P33" s="134"/>
      <c r="Q33" s="134"/>
      <c r="R33" s="135"/>
      <c r="S33" s="136"/>
      <c r="T33" s="136"/>
      <c r="U33" s="136"/>
      <c r="V33" s="137"/>
      <c r="W33" s="134"/>
      <c r="X33" s="135"/>
      <c r="Y33" s="136"/>
      <c r="Z33" s="136"/>
      <c r="AA33" s="156"/>
      <c r="AB33" s="228" t="str">
        <f t="shared" si="27"/>
        <v>0</v>
      </c>
      <c r="AC33" s="220" t="str">
        <f t="shared" si="28"/>
        <v>0</v>
      </c>
      <c r="AD33" s="220" t="str">
        <f t="shared" si="29"/>
        <v>0</v>
      </c>
      <c r="AE33" s="220" t="str">
        <f t="shared" si="30"/>
        <v>0</v>
      </c>
      <c r="AF33" s="219">
        <f t="shared" si="31"/>
      </c>
      <c r="AG33" s="219">
        <f t="shared" si="32"/>
      </c>
      <c r="AH33" s="219">
        <f t="shared" si="33"/>
      </c>
      <c r="AI33" s="219">
        <f t="shared" si="34"/>
      </c>
      <c r="AJ33" s="219">
        <f t="shared" si="35"/>
      </c>
      <c r="AK33" s="219">
        <f t="shared" si="36"/>
      </c>
      <c r="AL33" s="219">
        <f t="shared" si="37"/>
      </c>
      <c r="AM33" s="219">
        <f t="shared" si="38"/>
      </c>
      <c r="AN33" s="75" t="s">
        <v>13</v>
      </c>
      <c r="AO33" s="80"/>
      <c r="AP33" s="34" t="str">
        <f>IF(M71="○","○","×")</f>
        <v>×</v>
      </c>
      <c r="AQ33" s="35"/>
      <c r="AS33" s="1" t="s">
        <v>284</v>
      </c>
      <c r="AY33" s="276"/>
      <c r="AZ33" s="277"/>
      <c r="BA33" s="165"/>
      <c r="BB33" s="166"/>
      <c r="BC33" s="165"/>
      <c r="BD33" s="166"/>
    </row>
    <row r="34" spans="1:56" ht="15" customHeight="1">
      <c r="A34" s="253"/>
      <c r="B34" s="257"/>
      <c r="C34" s="260"/>
      <c r="D34" s="189" t="s">
        <v>272</v>
      </c>
      <c r="E34" s="48">
        <v>2</v>
      </c>
      <c r="F34" s="49"/>
      <c r="G34" s="138">
        <f>IF(COUNT(I34)=0,"",IF(MAX(I34)&gt;=1,"○","×"))</f>
      </c>
      <c r="H34" s="139">
        <f>IF(G34="○",E34,IF(G34="×",0,""))</f>
      </c>
      <c r="I34" s="142">
        <f>IF(F34="S",4,IF(F34="A",3,IF(F34="B",2,IF(F34="C",1,IF(F34="D",0,IF(F34="E",0,IF(F34="F",0,"")))))))</f>
      </c>
      <c r="J34" s="204" t="s">
        <v>268</v>
      </c>
      <c r="K34" s="48">
        <v>2</v>
      </c>
      <c r="L34" s="20"/>
      <c r="M34" s="138">
        <f t="shared" si="24"/>
      </c>
      <c r="N34" s="139">
        <f t="shared" si="25"/>
      </c>
      <c r="O34" s="142">
        <f t="shared" si="26"/>
      </c>
      <c r="P34" s="134"/>
      <c r="Q34" s="134"/>
      <c r="R34" s="135"/>
      <c r="S34" s="136"/>
      <c r="T34" s="136"/>
      <c r="U34" s="136"/>
      <c r="V34" s="137"/>
      <c r="W34" s="134"/>
      <c r="X34" s="135"/>
      <c r="Y34" s="136"/>
      <c r="Z34" s="136"/>
      <c r="AA34" s="156"/>
      <c r="AB34" s="228" t="str">
        <f t="shared" si="27"/>
        <v>0</v>
      </c>
      <c r="AC34" s="220" t="str">
        <f t="shared" si="28"/>
        <v>0</v>
      </c>
      <c r="AD34" s="220" t="str">
        <f t="shared" si="29"/>
        <v>0</v>
      </c>
      <c r="AE34" s="220" t="str">
        <f t="shared" si="30"/>
        <v>0</v>
      </c>
      <c r="AF34" s="219">
        <f t="shared" si="31"/>
      </c>
      <c r="AG34" s="219">
        <f t="shared" si="32"/>
      </c>
      <c r="AH34" s="219">
        <f t="shared" si="33"/>
      </c>
      <c r="AI34" s="219">
        <f t="shared" si="34"/>
      </c>
      <c r="AJ34" s="219">
        <f t="shared" si="35"/>
      </c>
      <c r="AK34" s="219">
        <f t="shared" si="36"/>
      </c>
      <c r="AL34" s="219">
        <f t="shared" si="37"/>
      </c>
      <c r="AM34" s="219">
        <f t="shared" si="38"/>
      </c>
      <c r="AN34" s="75" t="s">
        <v>14</v>
      </c>
      <c r="AO34" s="80"/>
      <c r="AP34" s="34" t="str">
        <f>IF(S108="○","○","×")</f>
        <v>×</v>
      </c>
      <c r="AQ34" s="35"/>
      <c r="AS34" s="1" t="s">
        <v>261</v>
      </c>
      <c r="AY34" s="276"/>
      <c r="AZ34" s="277"/>
      <c r="BA34" s="165"/>
      <c r="BB34" s="166"/>
      <c r="BC34" s="165"/>
      <c r="BD34" s="166"/>
    </row>
    <row r="35" spans="1:56" ht="15" customHeight="1" thickBot="1">
      <c r="A35" s="253"/>
      <c r="B35" s="257"/>
      <c r="C35" s="260"/>
      <c r="D35" s="189" t="s">
        <v>273</v>
      </c>
      <c r="E35" s="48">
        <v>2</v>
      </c>
      <c r="F35" s="49"/>
      <c r="G35" s="138">
        <f>IF(COUNT(I35)=0,"",IF(MAX(I35)&gt;=1,"○","×"))</f>
      </c>
      <c r="H35" s="139">
        <f>IF(G35="○",E35,IF(G35="×",0,""))</f>
      </c>
      <c r="I35" s="142">
        <f>IF(F35="S",4,IF(F35="A",3,IF(F35="B",2,IF(F35="C",1,IF(F35="D",0,IF(F35="E",0,IF(F35="F",0,"")))))))</f>
      </c>
      <c r="J35" s="204" t="s">
        <v>269</v>
      </c>
      <c r="K35" s="48">
        <v>2</v>
      </c>
      <c r="L35" s="20"/>
      <c r="M35" s="138">
        <f t="shared" si="24"/>
      </c>
      <c r="N35" s="139">
        <f t="shared" si="25"/>
      </c>
      <c r="O35" s="142">
        <f t="shared" si="26"/>
      </c>
      <c r="P35" s="134"/>
      <c r="Q35" s="134"/>
      <c r="R35" s="135"/>
      <c r="S35" s="136"/>
      <c r="T35" s="136"/>
      <c r="U35" s="136"/>
      <c r="V35" s="137"/>
      <c r="W35" s="134"/>
      <c r="X35" s="135"/>
      <c r="Y35" s="136"/>
      <c r="Z35" s="136"/>
      <c r="AA35" s="156"/>
      <c r="AB35" s="228" t="str">
        <f t="shared" si="27"/>
        <v>0</v>
      </c>
      <c r="AC35" s="220" t="str">
        <f t="shared" si="28"/>
        <v>0</v>
      </c>
      <c r="AD35" s="220" t="str">
        <f t="shared" si="29"/>
        <v>0</v>
      </c>
      <c r="AE35" s="220" t="str">
        <f t="shared" si="30"/>
        <v>0</v>
      </c>
      <c r="AF35" s="219">
        <f t="shared" si="31"/>
      </c>
      <c r="AG35" s="219">
        <f t="shared" si="32"/>
      </c>
      <c r="AH35" s="219">
        <f t="shared" si="33"/>
      </c>
      <c r="AI35" s="219">
        <f t="shared" si="34"/>
      </c>
      <c r="AJ35" s="219">
        <f t="shared" si="35"/>
      </c>
      <c r="AK35" s="219">
        <f t="shared" si="36"/>
      </c>
      <c r="AL35" s="219">
        <f t="shared" si="37"/>
      </c>
      <c r="AM35" s="219">
        <f t="shared" si="38"/>
      </c>
      <c r="AN35" s="75" t="s">
        <v>238</v>
      </c>
      <c r="AO35" s="76">
        <f>SUM(AB10:AD46)</f>
        <v>0</v>
      </c>
      <c r="AP35" s="34" t="str">
        <f>IF(AO35&gt;=10,"○","×")</f>
        <v>×</v>
      </c>
      <c r="AQ35" s="77">
        <f>MAX(10-AO35)</f>
        <v>10</v>
      </c>
      <c r="AS35" s="1" t="s">
        <v>262</v>
      </c>
      <c r="AY35" s="278"/>
      <c r="AZ35" s="279"/>
      <c r="BA35" s="167"/>
      <c r="BB35" s="168"/>
      <c r="BC35" s="167"/>
      <c r="BD35" s="168"/>
    </row>
    <row r="36" spans="1:56" ht="15" customHeight="1" thickTop="1">
      <c r="A36" s="253"/>
      <c r="B36" s="257"/>
      <c r="C36" s="260"/>
      <c r="D36" s="189" t="s">
        <v>274</v>
      </c>
      <c r="E36" s="48">
        <v>2</v>
      </c>
      <c r="F36" s="49"/>
      <c r="G36" s="138">
        <f>IF(COUNT(I36)=0,"",IF(MAX(I36)&gt;=1,"○","×"))</f>
      </c>
      <c r="H36" s="139">
        <f>IF(G36="○",E36,IF(G36="×",0,""))</f>
      </c>
      <c r="I36" s="142">
        <f>IF(F36="S",4,IF(F36="A",3,IF(F36="B",2,IF(F36="C",1,IF(F36="D",0,IF(F36="E",0,IF(F36="F",0,"")))))))</f>
      </c>
      <c r="J36" s="204" t="s">
        <v>270</v>
      </c>
      <c r="K36" s="48">
        <v>2</v>
      </c>
      <c r="L36" s="20"/>
      <c r="M36" s="138">
        <f t="shared" si="24"/>
      </c>
      <c r="N36" s="139">
        <f t="shared" si="25"/>
      </c>
      <c r="O36" s="142">
        <f t="shared" si="26"/>
      </c>
      <c r="P36" s="134"/>
      <c r="Q36" s="134"/>
      <c r="R36" s="135"/>
      <c r="S36" s="136"/>
      <c r="T36" s="136"/>
      <c r="U36" s="136"/>
      <c r="V36" s="137"/>
      <c r="W36" s="134"/>
      <c r="X36" s="135"/>
      <c r="Y36" s="136"/>
      <c r="Z36" s="136"/>
      <c r="AA36" s="156"/>
      <c r="AB36" s="227" t="str">
        <f t="shared" si="27"/>
        <v>0</v>
      </c>
      <c r="AC36" s="220" t="str">
        <f t="shared" si="28"/>
        <v>0</v>
      </c>
      <c r="AD36" s="220" t="str">
        <f t="shared" si="29"/>
        <v>0</v>
      </c>
      <c r="AE36" s="220" t="str">
        <f t="shared" si="30"/>
        <v>0</v>
      </c>
      <c r="AF36" s="219">
        <f t="shared" si="31"/>
      </c>
      <c r="AG36" s="219">
        <f t="shared" si="32"/>
      </c>
      <c r="AH36" s="219">
        <f t="shared" si="33"/>
      </c>
      <c r="AI36" s="219">
        <f t="shared" si="34"/>
      </c>
      <c r="AJ36" s="219">
        <f t="shared" si="35"/>
      </c>
      <c r="AK36" s="219">
        <f t="shared" si="36"/>
      </c>
      <c r="AL36" s="219">
        <f t="shared" si="37"/>
      </c>
      <c r="AM36" s="219">
        <f t="shared" si="38"/>
      </c>
      <c r="AN36" s="75" t="s">
        <v>15</v>
      </c>
      <c r="AO36" s="76">
        <f>SUM(AB95:AD98)</f>
        <v>0</v>
      </c>
      <c r="AP36" s="34" t="str">
        <f>IF(AO36&gt;=6,"○","×")</f>
        <v>×</v>
      </c>
      <c r="AQ36" s="77">
        <f>MAX(6-AO36)</f>
        <v>6</v>
      </c>
      <c r="AS36" s="1" t="s">
        <v>263</v>
      </c>
      <c r="AY36" s="274" t="s">
        <v>279</v>
      </c>
      <c r="AZ36" s="280"/>
      <c r="BA36" s="163"/>
      <c r="BB36" s="164"/>
      <c r="BC36" s="163"/>
      <c r="BD36" s="164"/>
    </row>
    <row r="37" spans="1:56" ht="15" customHeight="1" thickBot="1">
      <c r="A37" s="253"/>
      <c r="B37" s="257"/>
      <c r="C37" s="248"/>
      <c r="D37" s="190" t="s">
        <v>275</v>
      </c>
      <c r="E37" s="8">
        <v>2</v>
      </c>
      <c r="F37" s="90"/>
      <c r="G37" s="138">
        <f>IF(COUNT(I37)=0,"",IF(MAX(I37)&gt;=1,"○","×"))</f>
      </c>
      <c r="H37" s="139">
        <f>IF(G37="○",E37,IF(G37="×",0,""))</f>
      </c>
      <c r="I37" s="142">
        <f>IF(F37="S",4,IF(F37="A",3,IF(F37="B",2,IF(F37="C",1,IF(F37="D",0,IF(F37="E",0,IF(F37="F",0,"")))))))</f>
      </c>
      <c r="J37" s="204" t="s">
        <v>271</v>
      </c>
      <c r="K37" s="48">
        <v>2</v>
      </c>
      <c r="L37" s="20"/>
      <c r="M37" s="138">
        <f t="shared" si="24"/>
      </c>
      <c r="N37" s="139">
        <f t="shared" si="25"/>
      </c>
      <c r="O37" s="142">
        <f t="shared" si="26"/>
      </c>
      <c r="P37" s="134"/>
      <c r="Q37" s="134"/>
      <c r="R37" s="135"/>
      <c r="S37" s="136">
        <f t="shared" si="6"/>
      </c>
      <c r="T37" s="136">
        <f t="shared" si="7"/>
      </c>
      <c r="U37" s="136">
        <f t="shared" si="8"/>
      </c>
      <c r="V37" s="137"/>
      <c r="W37" s="134"/>
      <c r="X37" s="135"/>
      <c r="Y37" s="136">
        <f t="shared" si="9"/>
      </c>
      <c r="Z37" s="136">
        <f t="shared" si="10"/>
      </c>
      <c r="AA37" s="156">
        <f t="shared" si="11"/>
      </c>
      <c r="AB37" s="220" t="str">
        <f t="shared" si="27"/>
        <v>0</v>
      </c>
      <c r="AC37" s="220" t="str">
        <f t="shared" si="28"/>
        <v>0</v>
      </c>
      <c r="AD37" s="220" t="str">
        <f t="shared" si="29"/>
        <v>0</v>
      </c>
      <c r="AE37" s="220" t="str">
        <f t="shared" si="30"/>
        <v>0</v>
      </c>
      <c r="AF37" s="219">
        <f t="shared" si="31"/>
      </c>
      <c r="AG37" s="219">
        <f t="shared" si="32"/>
      </c>
      <c r="AH37" s="219">
        <f t="shared" si="33"/>
      </c>
      <c r="AI37" s="219">
        <f t="shared" si="34"/>
      </c>
      <c r="AJ37" s="219">
        <f t="shared" si="35"/>
      </c>
      <c r="AK37" s="219">
        <f t="shared" si="36"/>
      </c>
      <c r="AL37" s="219">
        <f t="shared" si="37"/>
      </c>
      <c r="AM37" s="219">
        <f t="shared" si="38"/>
      </c>
      <c r="AN37" s="81" t="s">
        <v>16</v>
      </c>
      <c r="AO37" s="82">
        <f>SUM(AB95:AD106)</f>
        <v>0</v>
      </c>
      <c r="AP37" s="83" t="str">
        <f>IF(AO37&gt;=10,"○","×")</f>
        <v>×</v>
      </c>
      <c r="AQ37" s="84">
        <f>MAX(10-AO37)</f>
        <v>10</v>
      </c>
      <c r="AY37" s="281"/>
      <c r="AZ37" s="282"/>
      <c r="BA37" s="165"/>
      <c r="BB37" s="166"/>
      <c r="BC37" s="165"/>
      <c r="BD37" s="166"/>
    </row>
    <row r="38" spans="1:56" ht="15" customHeight="1" thickBot="1">
      <c r="A38" s="253"/>
      <c r="B38" s="257"/>
      <c r="C38" s="246" t="s">
        <v>239</v>
      </c>
      <c r="D38" s="170" t="s">
        <v>265</v>
      </c>
      <c r="E38" s="69">
        <v>2</v>
      </c>
      <c r="F38" s="70"/>
      <c r="G38" s="71">
        <f t="shared" si="0"/>
      </c>
      <c r="H38" s="141">
        <f t="shared" si="1"/>
      </c>
      <c r="I38" s="72">
        <f t="shared" si="2"/>
      </c>
      <c r="J38" s="205" t="s">
        <v>216</v>
      </c>
      <c r="K38" s="69">
        <v>2</v>
      </c>
      <c r="L38" s="70"/>
      <c r="M38" s="71">
        <f t="shared" si="3"/>
      </c>
      <c r="N38" s="141">
        <f t="shared" si="4"/>
      </c>
      <c r="O38" s="72">
        <f t="shared" si="5"/>
      </c>
      <c r="P38" s="149" t="s">
        <v>264</v>
      </c>
      <c r="Q38" s="103">
        <v>2</v>
      </c>
      <c r="R38" s="104"/>
      <c r="S38" s="105">
        <f t="shared" si="6"/>
      </c>
      <c r="T38" s="105">
        <f t="shared" si="7"/>
      </c>
      <c r="U38" s="107">
        <f t="shared" si="8"/>
      </c>
      <c r="V38" s="60"/>
      <c r="W38" s="54"/>
      <c r="X38" s="55"/>
      <c r="Y38" s="56">
        <f t="shared" si="9"/>
      </c>
      <c r="Z38" s="56">
        <f t="shared" si="10"/>
      </c>
      <c r="AA38" s="57">
        <f t="shared" si="11"/>
      </c>
      <c r="AB38" s="220" t="str">
        <f t="shared" si="12"/>
        <v>0</v>
      </c>
      <c r="AC38" s="220" t="str">
        <f t="shared" si="13"/>
        <v>0</v>
      </c>
      <c r="AD38" s="220" t="str">
        <f t="shared" si="14"/>
        <v>0</v>
      </c>
      <c r="AE38" s="220" t="str">
        <f t="shared" si="15"/>
        <v>0</v>
      </c>
      <c r="AF38" s="219">
        <f t="shared" si="16"/>
      </c>
      <c r="AG38" s="219">
        <f t="shared" si="17"/>
      </c>
      <c r="AH38" s="219">
        <f t="shared" si="18"/>
      </c>
      <c r="AI38" s="219">
        <f t="shared" si="19"/>
      </c>
      <c r="AJ38" s="219">
        <f t="shared" si="20"/>
      </c>
      <c r="AK38" s="219">
        <f t="shared" si="21"/>
      </c>
      <c r="AL38" s="219">
        <f t="shared" si="22"/>
      </c>
      <c r="AM38" s="219">
        <f t="shared" si="23"/>
      </c>
      <c r="AN38" s="85" t="s">
        <v>17</v>
      </c>
      <c r="AO38" s="86"/>
      <c r="AP38" s="87" t="str">
        <f>IF(AND(AP28="○",AP29="○",AP30="○",AP31="○",AP32="○",AP33="○",AP34="○",AP35="○",AP36="○",AP37="○"),"○","×")</f>
        <v>×</v>
      </c>
      <c r="AQ38" s="88"/>
      <c r="AY38" s="281"/>
      <c r="AZ38" s="282"/>
      <c r="BA38" s="165"/>
      <c r="BB38" s="166"/>
      <c r="BC38" s="165"/>
      <c r="BD38" s="166"/>
    </row>
    <row r="39" spans="1:56" ht="15" customHeight="1">
      <c r="A39" s="253"/>
      <c r="B39" s="257"/>
      <c r="C39" s="247"/>
      <c r="D39" s="191" t="s">
        <v>221</v>
      </c>
      <c r="E39" s="13">
        <v>2</v>
      </c>
      <c r="F39" s="14"/>
      <c r="G39" s="15">
        <f t="shared" si="0"/>
      </c>
      <c r="H39" s="178">
        <f t="shared" si="1"/>
      </c>
      <c r="I39" s="16">
        <f t="shared" si="2"/>
      </c>
      <c r="J39" s="179" t="s">
        <v>217</v>
      </c>
      <c r="K39" s="13">
        <v>2</v>
      </c>
      <c r="L39" s="14"/>
      <c r="M39" s="15">
        <f t="shared" si="3"/>
      </c>
      <c r="N39" s="178">
        <f t="shared" si="4"/>
      </c>
      <c r="O39" s="142">
        <f t="shared" si="5"/>
      </c>
      <c r="P39" s="109" t="s">
        <v>240</v>
      </c>
      <c r="Q39" s="19">
        <v>2</v>
      </c>
      <c r="R39" s="20"/>
      <c r="S39" s="138">
        <f t="shared" si="6"/>
      </c>
      <c r="T39" s="138">
        <f t="shared" si="7"/>
      </c>
      <c r="U39" s="142">
        <f t="shared" si="8"/>
      </c>
      <c r="V39" s="137"/>
      <c r="W39" s="134"/>
      <c r="X39" s="135"/>
      <c r="Y39" s="136">
        <f t="shared" si="9"/>
      </c>
      <c r="Z39" s="136">
        <f t="shared" si="10"/>
      </c>
      <c r="AA39" s="156">
        <f t="shared" si="11"/>
      </c>
      <c r="AB39" s="220" t="str">
        <f t="shared" si="12"/>
        <v>0</v>
      </c>
      <c r="AC39" s="220" t="str">
        <f t="shared" si="13"/>
        <v>0</v>
      </c>
      <c r="AD39" s="220" t="str">
        <f t="shared" si="14"/>
        <v>0</v>
      </c>
      <c r="AE39" s="220" t="str">
        <f t="shared" si="15"/>
        <v>0</v>
      </c>
      <c r="AF39" s="219">
        <f t="shared" si="16"/>
      </c>
      <c r="AG39" s="219">
        <f t="shared" si="17"/>
      </c>
      <c r="AH39" s="219">
        <f t="shared" si="18"/>
      </c>
      <c r="AI39" s="219">
        <f t="shared" si="19"/>
      </c>
      <c r="AJ39" s="219">
        <f t="shared" si="20"/>
      </c>
      <c r="AK39" s="219">
        <f t="shared" si="21"/>
      </c>
      <c r="AL39" s="219">
        <f t="shared" si="22"/>
      </c>
      <c r="AM39" s="219">
        <f t="shared" si="23"/>
      </c>
      <c r="AN39" s="4"/>
      <c r="AO39" s="2"/>
      <c r="AP39" s="2"/>
      <c r="AQ39" s="2"/>
      <c r="AY39" s="281"/>
      <c r="AZ39" s="282"/>
      <c r="BA39" s="165"/>
      <c r="BB39" s="166"/>
      <c r="BC39" s="165"/>
      <c r="BD39" s="166"/>
    </row>
    <row r="40" spans="1:56" ht="15" customHeight="1" thickBot="1">
      <c r="A40" s="253"/>
      <c r="B40" s="257"/>
      <c r="C40" s="247"/>
      <c r="D40" s="192" t="s">
        <v>222</v>
      </c>
      <c r="E40" s="19">
        <v>2</v>
      </c>
      <c r="F40" s="20"/>
      <c r="G40" s="138">
        <f t="shared" si="0"/>
      </c>
      <c r="H40" s="139">
        <f t="shared" si="1"/>
      </c>
      <c r="I40" s="142">
        <f t="shared" si="2"/>
      </c>
      <c r="J40" s="179" t="s">
        <v>218</v>
      </c>
      <c r="K40" s="19">
        <v>2</v>
      </c>
      <c r="L40" s="20"/>
      <c r="M40" s="138">
        <f t="shared" si="3"/>
      </c>
      <c r="N40" s="139">
        <f t="shared" si="4"/>
      </c>
      <c r="O40" s="142">
        <f t="shared" si="5"/>
      </c>
      <c r="P40" s="42"/>
      <c r="Q40" s="19"/>
      <c r="R40" s="20"/>
      <c r="S40" s="138">
        <f t="shared" si="6"/>
      </c>
      <c r="T40" s="138">
        <f t="shared" si="7"/>
      </c>
      <c r="U40" s="142">
        <f t="shared" si="8"/>
      </c>
      <c r="V40" s="137"/>
      <c r="W40" s="134"/>
      <c r="X40" s="135"/>
      <c r="Y40" s="136">
        <f t="shared" si="9"/>
      </c>
      <c r="Z40" s="136">
        <f t="shared" si="10"/>
      </c>
      <c r="AA40" s="156">
        <f t="shared" si="11"/>
      </c>
      <c r="AB40" s="220" t="str">
        <f t="shared" si="12"/>
        <v>0</v>
      </c>
      <c r="AC40" s="220" t="str">
        <f t="shared" si="13"/>
        <v>0</v>
      </c>
      <c r="AD40" s="220" t="str">
        <f t="shared" si="14"/>
        <v>0</v>
      </c>
      <c r="AE40" s="220" t="str">
        <f t="shared" si="15"/>
        <v>0</v>
      </c>
      <c r="AF40" s="219">
        <f t="shared" si="16"/>
      </c>
      <c r="AG40" s="219">
        <f t="shared" si="17"/>
      </c>
      <c r="AH40" s="219">
        <f t="shared" si="18"/>
      </c>
      <c r="AI40" s="219">
        <f t="shared" si="19"/>
      </c>
      <c r="AJ40" s="219">
        <f t="shared" si="20"/>
      </c>
      <c r="AK40" s="219">
        <f t="shared" si="21"/>
      </c>
      <c r="AL40" s="219">
        <f t="shared" si="22"/>
      </c>
      <c r="AM40" s="219">
        <f t="shared" si="23"/>
      </c>
      <c r="AN40" s="4" t="s">
        <v>18</v>
      </c>
      <c r="AO40" s="2"/>
      <c r="AP40" s="2"/>
      <c r="AQ40" s="2"/>
      <c r="AS40" s="4" t="s">
        <v>27</v>
      </c>
      <c r="AT40" s="2"/>
      <c r="AU40" s="2"/>
      <c r="AV40" s="2"/>
      <c r="AY40" s="283"/>
      <c r="AZ40" s="284"/>
      <c r="BA40" s="167"/>
      <c r="BB40" s="168"/>
      <c r="BC40" s="167"/>
      <c r="BD40" s="168"/>
    </row>
    <row r="41" spans="1:56" ht="15" customHeight="1" thickBot="1" thickTop="1">
      <c r="A41" s="253"/>
      <c r="B41" s="257"/>
      <c r="C41" s="247"/>
      <c r="D41" s="192" t="s">
        <v>223</v>
      </c>
      <c r="E41" s="19">
        <v>2</v>
      </c>
      <c r="F41" s="20"/>
      <c r="G41" s="138">
        <f t="shared" si="0"/>
      </c>
      <c r="H41" s="139">
        <f t="shared" si="1"/>
      </c>
      <c r="I41" s="142">
        <f t="shared" si="2"/>
      </c>
      <c r="J41" s="179" t="s">
        <v>219</v>
      </c>
      <c r="K41" s="19">
        <v>2</v>
      </c>
      <c r="L41" s="20"/>
      <c r="M41" s="138">
        <f t="shared" si="3"/>
      </c>
      <c r="N41" s="139">
        <f t="shared" si="4"/>
      </c>
      <c r="O41" s="142">
        <f t="shared" si="5"/>
      </c>
      <c r="P41" s="42"/>
      <c r="Q41" s="19"/>
      <c r="R41" s="20"/>
      <c r="S41" s="138">
        <f t="shared" si="6"/>
      </c>
      <c r="T41" s="138">
        <f t="shared" si="7"/>
      </c>
      <c r="U41" s="142">
        <f t="shared" si="8"/>
      </c>
      <c r="V41" s="137"/>
      <c r="W41" s="134"/>
      <c r="X41" s="135"/>
      <c r="Y41" s="136">
        <f t="shared" si="9"/>
      </c>
      <c r="Z41" s="136">
        <f t="shared" si="10"/>
      </c>
      <c r="AA41" s="156">
        <f t="shared" si="11"/>
      </c>
      <c r="AB41" s="220" t="str">
        <f t="shared" si="12"/>
        <v>0</v>
      </c>
      <c r="AC41" s="220" t="str">
        <f t="shared" si="13"/>
        <v>0</v>
      </c>
      <c r="AD41" s="220" t="str">
        <f t="shared" si="14"/>
        <v>0</v>
      </c>
      <c r="AE41" s="220" t="str">
        <f t="shared" si="15"/>
        <v>0</v>
      </c>
      <c r="AF41" s="219">
        <f t="shared" si="16"/>
      </c>
      <c r="AG41" s="219">
        <f t="shared" si="17"/>
      </c>
      <c r="AH41" s="219">
        <f t="shared" si="18"/>
      </c>
      <c r="AI41" s="219">
        <f t="shared" si="19"/>
      </c>
      <c r="AJ41" s="219">
        <f t="shared" si="20"/>
      </c>
      <c r="AK41" s="219">
        <f t="shared" si="21"/>
      </c>
      <c r="AL41" s="219">
        <f t="shared" si="22"/>
      </c>
      <c r="AM41" s="219">
        <f t="shared" si="23"/>
      </c>
      <c r="AN41" s="61" t="s">
        <v>30</v>
      </c>
      <c r="AO41" s="62" t="s">
        <v>31</v>
      </c>
      <c r="AP41" s="63" t="s">
        <v>32</v>
      </c>
      <c r="AQ41" s="43" t="s">
        <v>33</v>
      </c>
      <c r="AS41" s="114" t="s">
        <v>30</v>
      </c>
      <c r="AT41" s="115" t="s">
        <v>31</v>
      </c>
      <c r="AU41" s="63" t="s">
        <v>32</v>
      </c>
      <c r="AV41" s="43" t="s">
        <v>33</v>
      </c>
      <c r="AY41" s="274" t="s">
        <v>280</v>
      </c>
      <c r="AZ41" s="275"/>
      <c r="BA41" s="163"/>
      <c r="BB41" s="164"/>
      <c r="BC41" s="163"/>
      <c r="BD41" s="164"/>
    </row>
    <row r="42" spans="1:56" ht="15" customHeight="1" thickBot="1">
      <c r="A42" s="253"/>
      <c r="B42" s="257"/>
      <c r="C42" s="248"/>
      <c r="D42" s="193"/>
      <c r="E42" s="48"/>
      <c r="F42" s="49"/>
      <c r="G42" s="146">
        <f t="shared" si="0"/>
      </c>
      <c r="H42" s="147">
        <f t="shared" si="1"/>
      </c>
      <c r="I42" s="148">
        <f t="shared" si="2"/>
      </c>
      <c r="J42" s="204" t="s">
        <v>220</v>
      </c>
      <c r="K42" s="48">
        <v>2</v>
      </c>
      <c r="L42" s="49"/>
      <c r="M42" s="146">
        <f t="shared" si="3"/>
      </c>
      <c r="N42" s="147">
        <f t="shared" si="4"/>
      </c>
      <c r="O42" s="145">
        <f t="shared" si="5"/>
      </c>
      <c r="P42" s="11"/>
      <c r="Q42" s="8"/>
      <c r="R42" s="90"/>
      <c r="S42" s="143">
        <f t="shared" si="6"/>
      </c>
      <c r="T42" s="143">
        <f t="shared" si="7"/>
      </c>
      <c r="U42" s="145">
        <f t="shared" si="8"/>
      </c>
      <c r="V42" s="137"/>
      <c r="W42" s="134"/>
      <c r="X42" s="135"/>
      <c r="Y42" s="136">
        <f t="shared" si="9"/>
      </c>
      <c r="Z42" s="136">
        <f t="shared" si="10"/>
      </c>
      <c r="AA42" s="156">
        <f t="shared" si="11"/>
      </c>
      <c r="AB42" s="220" t="str">
        <f t="shared" si="12"/>
        <v>0</v>
      </c>
      <c r="AC42" s="220" t="str">
        <f t="shared" si="13"/>
        <v>0</v>
      </c>
      <c r="AD42" s="220" t="str">
        <f t="shared" si="14"/>
        <v>0</v>
      </c>
      <c r="AE42" s="220" t="str">
        <f t="shared" si="15"/>
        <v>0</v>
      </c>
      <c r="AF42" s="219">
        <f t="shared" si="16"/>
      </c>
      <c r="AG42" s="219">
        <f t="shared" si="17"/>
      </c>
      <c r="AH42" s="219">
        <f t="shared" si="18"/>
      </c>
      <c r="AI42" s="219">
        <f t="shared" si="19"/>
      </c>
      <c r="AJ42" s="219">
        <f t="shared" si="20"/>
      </c>
      <c r="AK42" s="219">
        <f t="shared" si="21"/>
      </c>
      <c r="AL42" s="219">
        <f t="shared" si="22"/>
      </c>
      <c r="AM42" s="219">
        <f t="shared" si="23"/>
      </c>
      <c r="AN42" s="64" t="s">
        <v>19</v>
      </c>
      <c r="AO42" s="92"/>
      <c r="AP42" s="66" t="str">
        <f>AP38</f>
        <v>×</v>
      </c>
      <c r="AQ42" s="93"/>
      <c r="AS42" s="116" t="s">
        <v>28</v>
      </c>
      <c r="AT42" s="126">
        <f>AT29+AE107</f>
        <v>0</v>
      </c>
      <c r="AU42" s="66" t="str">
        <f>IF(AT42&gt;=82,"○","×")</f>
        <v>×</v>
      </c>
      <c r="AV42" s="67">
        <f>MAX(82-AT42)</f>
        <v>82</v>
      </c>
      <c r="AY42" s="276"/>
      <c r="AZ42" s="277"/>
      <c r="BA42" s="165"/>
      <c r="BB42" s="166"/>
      <c r="BC42" s="165"/>
      <c r="BD42" s="166"/>
    </row>
    <row r="43" spans="1:56" ht="15" customHeight="1" thickBot="1">
      <c r="A43" s="253"/>
      <c r="B43" s="257"/>
      <c r="C43" s="285" t="s">
        <v>234</v>
      </c>
      <c r="D43" s="170" t="s">
        <v>224</v>
      </c>
      <c r="E43" s="69">
        <v>2</v>
      </c>
      <c r="F43" s="70"/>
      <c r="G43" s="71">
        <f t="shared" si="0"/>
      </c>
      <c r="H43" s="141">
        <f t="shared" si="1"/>
      </c>
      <c r="I43" s="72">
        <f t="shared" si="2"/>
      </c>
      <c r="J43" s="205"/>
      <c r="K43" s="69"/>
      <c r="L43" s="70"/>
      <c r="M43" s="71">
        <f t="shared" si="3"/>
      </c>
      <c r="N43" s="141">
        <f t="shared" si="4"/>
      </c>
      <c r="O43" s="72">
        <f t="shared" si="5"/>
      </c>
      <c r="P43" s="134"/>
      <c r="Q43" s="134"/>
      <c r="R43" s="135"/>
      <c r="S43" s="136">
        <f t="shared" si="6"/>
      </c>
      <c r="T43" s="136">
        <f t="shared" si="7"/>
      </c>
      <c r="U43" s="136">
        <f t="shared" si="8"/>
      </c>
      <c r="V43" s="137"/>
      <c r="W43" s="134"/>
      <c r="X43" s="135"/>
      <c r="Y43" s="136">
        <f t="shared" si="9"/>
      </c>
      <c r="Z43" s="136">
        <f t="shared" si="10"/>
      </c>
      <c r="AA43" s="156">
        <f t="shared" si="11"/>
      </c>
      <c r="AB43" s="220" t="str">
        <f t="shared" si="12"/>
        <v>0</v>
      </c>
      <c r="AC43" s="220" t="str">
        <f t="shared" si="13"/>
        <v>0</v>
      </c>
      <c r="AD43" s="220" t="str">
        <f t="shared" si="14"/>
        <v>0</v>
      </c>
      <c r="AE43" s="220" t="str">
        <f t="shared" si="15"/>
        <v>0</v>
      </c>
      <c r="AF43" s="219">
        <f t="shared" si="16"/>
      </c>
      <c r="AG43" s="219">
        <f t="shared" si="17"/>
      </c>
      <c r="AH43" s="219">
        <f t="shared" si="18"/>
      </c>
      <c r="AI43" s="219">
        <f t="shared" si="19"/>
      </c>
      <c r="AJ43" s="219">
        <f t="shared" si="20"/>
      </c>
      <c r="AK43" s="219">
        <f t="shared" si="21"/>
      </c>
      <c r="AL43" s="219">
        <f t="shared" si="22"/>
      </c>
      <c r="AM43" s="219">
        <f t="shared" si="23"/>
      </c>
      <c r="AN43" s="81" t="s">
        <v>20</v>
      </c>
      <c r="AO43" s="94"/>
      <c r="AP43" s="83" t="str">
        <f>IF(Y107="○","○","×")</f>
        <v>×</v>
      </c>
      <c r="AQ43" s="95"/>
      <c r="AS43" s="32" t="s">
        <v>50</v>
      </c>
      <c r="AT43" s="120">
        <f>AB48+AB51+SUM(AB62:AB67)+AC49+AC51+SUM(AC62:AC66)+AC70+AC71+AC85+AC94+AD51+AD62+SUM(AD70:AD71)+AD82+SUM(AD85:AD90)+AD108+AD111+AE85+AC72+AC77</f>
        <v>0</v>
      </c>
      <c r="AU43" s="34" t="str">
        <f>IF(AT43&gt;=22,"○","×")</f>
        <v>×</v>
      </c>
      <c r="AV43" s="77">
        <f>MAX(22-AT43)</f>
        <v>22</v>
      </c>
      <c r="AY43" s="276"/>
      <c r="AZ43" s="277"/>
      <c r="BA43" s="165"/>
      <c r="BB43" s="166"/>
      <c r="BC43" s="165"/>
      <c r="BD43" s="166"/>
    </row>
    <row r="44" spans="1:56" ht="15" customHeight="1" thickBot="1">
      <c r="A44" s="253"/>
      <c r="B44" s="257"/>
      <c r="C44" s="286"/>
      <c r="D44" s="192" t="s">
        <v>225</v>
      </c>
      <c r="E44" s="19">
        <v>2</v>
      </c>
      <c r="F44" s="20"/>
      <c r="G44" s="138">
        <f t="shared" si="0"/>
      </c>
      <c r="H44" s="139">
        <f t="shared" si="1"/>
      </c>
      <c r="I44" s="142">
        <f t="shared" si="2"/>
      </c>
      <c r="J44" s="179"/>
      <c r="K44" s="19"/>
      <c r="L44" s="20"/>
      <c r="M44" s="138">
        <f t="shared" si="3"/>
      </c>
      <c r="N44" s="139">
        <f t="shared" si="4"/>
      </c>
      <c r="O44" s="142">
        <f t="shared" si="5"/>
      </c>
      <c r="P44" s="134"/>
      <c r="Q44" s="134"/>
      <c r="R44" s="135"/>
      <c r="S44" s="136">
        <f t="shared" si="6"/>
      </c>
      <c r="T44" s="136">
        <f t="shared" si="7"/>
      </c>
      <c r="U44" s="136">
        <f t="shared" si="8"/>
      </c>
      <c r="V44" s="137"/>
      <c r="W44" s="134"/>
      <c r="X44" s="135"/>
      <c r="Y44" s="136">
        <f t="shared" si="9"/>
      </c>
      <c r="Z44" s="136">
        <f t="shared" si="10"/>
      </c>
      <c r="AA44" s="156">
        <f t="shared" si="11"/>
      </c>
      <c r="AB44" s="220" t="str">
        <f t="shared" si="12"/>
        <v>0</v>
      </c>
      <c r="AC44" s="220" t="str">
        <f t="shared" si="13"/>
        <v>0</v>
      </c>
      <c r="AD44" s="220" t="str">
        <f t="shared" si="14"/>
        <v>0</v>
      </c>
      <c r="AE44" s="220" t="str">
        <f t="shared" si="15"/>
        <v>0</v>
      </c>
      <c r="AF44" s="219">
        <f t="shared" si="16"/>
      </c>
      <c r="AG44" s="219">
        <f t="shared" si="17"/>
      </c>
      <c r="AH44" s="219">
        <f t="shared" si="18"/>
      </c>
      <c r="AI44" s="219">
        <f t="shared" si="19"/>
      </c>
      <c r="AJ44" s="219">
        <f t="shared" si="20"/>
      </c>
      <c r="AK44" s="219">
        <f t="shared" si="21"/>
      </c>
      <c r="AL44" s="219">
        <f t="shared" si="22"/>
      </c>
      <c r="AM44" s="219">
        <f t="shared" si="23"/>
      </c>
      <c r="AN44" s="85" t="s">
        <v>21</v>
      </c>
      <c r="AO44" s="86"/>
      <c r="AP44" s="87" t="str">
        <f>IF(AND(AP42="○",AP43="○"),"○","×")</f>
        <v>×</v>
      </c>
      <c r="AQ44" s="88"/>
      <c r="AS44" s="32" t="s">
        <v>238</v>
      </c>
      <c r="AT44" s="120">
        <f>SUM(AB10:AE46)</f>
        <v>0</v>
      </c>
      <c r="AU44" s="34" t="str">
        <f>IF(AT44&gt;=10,"○","×")</f>
        <v>×</v>
      </c>
      <c r="AV44" s="77">
        <f>MAX(10-AT44)</f>
        <v>10</v>
      </c>
      <c r="AY44" s="276"/>
      <c r="AZ44" s="277"/>
      <c r="BA44" s="165"/>
      <c r="BB44" s="166"/>
      <c r="BC44" s="165"/>
      <c r="BD44" s="166"/>
    </row>
    <row r="45" spans="1:56" ht="15" customHeight="1" thickBot="1">
      <c r="A45" s="253"/>
      <c r="B45" s="257"/>
      <c r="C45" s="286"/>
      <c r="D45" s="192" t="s">
        <v>226</v>
      </c>
      <c r="E45" s="19">
        <v>2</v>
      </c>
      <c r="F45" s="20"/>
      <c r="G45" s="138">
        <f t="shared" si="0"/>
      </c>
      <c r="H45" s="139">
        <f t="shared" si="1"/>
      </c>
      <c r="I45" s="142">
        <f t="shared" si="2"/>
      </c>
      <c r="J45" s="179"/>
      <c r="K45" s="19"/>
      <c r="L45" s="20"/>
      <c r="M45" s="138">
        <f t="shared" si="3"/>
      </c>
      <c r="N45" s="139">
        <f t="shared" si="4"/>
      </c>
      <c r="O45" s="142">
        <f t="shared" si="5"/>
      </c>
      <c r="P45" s="134"/>
      <c r="Q45" s="134"/>
      <c r="R45" s="135"/>
      <c r="S45" s="136">
        <f t="shared" si="6"/>
      </c>
      <c r="T45" s="136">
        <f t="shared" si="7"/>
      </c>
      <c r="U45" s="136">
        <f t="shared" si="8"/>
      </c>
      <c r="V45" s="137"/>
      <c r="W45" s="134"/>
      <c r="X45" s="135"/>
      <c r="Y45" s="136">
        <f t="shared" si="9"/>
      </c>
      <c r="Z45" s="136">
        <f t="shared" si="10"/>
      </c>
      <c r="AA45" s="156">
        <f t="shared" si="11"/>
      </c>
      <c r="AB45" s="220" t="str">
        <f t="shared" si="12"/>
        <v>0</v>
      </c>
      <c r="AC45" s="220" t="str">
        <f t="shared" si="13"/>
        <v>0</v>
      </c>
      <c r="AD45" s="220" t="str">
        <f t="shared" si="14"/>
        <v>0</v>
      </c>
      <c r="AE45" s="220" t="str">
        <f t="shared" si="15"/>
        <v>0</v>
      </c>
      <c r="AF45" s="219">
        <f t="shared" si="16"/>
      </c>
      <c r="AG45" s="219">
        <f t="shared" si="17"/>
      </c>
      <c r="AH45" s="219">
        <f t="shared" si="18"/>
      </c>
      <c r="AI45" s="219">
        <f t="shared" si="19"/>
      </c>
      <c r="AJ45" s="219">
        <f t="shared" si="20"/>
      </c>
      <c r="AK45" s="219">
        <f t="shared" si="21"/>
      </c>
      <c r="AL45" s="219">
        <f t="shared" si="22"/>
      </c>
      <c r="AM45" s="219">
        <f t="shared" si="23"/>
      </c>
      <c r="AS45" s="32" t="s">
        <v>15</v>
      </c>
      <c r="AT45" s="120">
        <f>SUM(AB95:AE98)+AE99</f>
        <v>0</v>
      </c>
      <c r="AU45" s="34" t="str">
        <f>IF(AT45&gt;=6,"○","×")</f>
        <v>×</v>
      </c>
      <c r="AV45" s="77">
        <f>MAX(6-AT45)</f>
        <v>6</v>
      </c>
      <c r="AY45" s="278"/>
      <c r="AZ45" s="279"/>
      <c r="BA45" s="167"/>
      <c r="BB45" s="168"/>
      <c r="BC45" s="167"/>
      <c r="BD45" s="168"/>
    </row>
    <row r="46" spans="1:56" ht="15" customHeight="1" thickBot="1" thickTop="1">
      <c r="A46" s="253"/>
      <c r="B46" s="258"/>
      <c r="C46" s="287"/>
      <c r="D46" s="194" t="s">
        <v>227</v>
      </c>
      <c r="E46" s="8">
        <v>2</v>
      </c>
      <c r="F46" s="90"/>
      <c r="G46" s="143">
        <f t="shared" si="0"/>
      </c>
      <c r="H46" s="144">
        <f t="shared" si="1"/>
      </c>
      <c r="I46" s="145">
        <f t="shared" si="2"/>
      </c>
      <c r="J46" s="206"/>
      <c r="K46" s="8"/>
      <c r="L46" s="90"/>
      <c r="M46" s="143">
        <f t="shared" si="3"/>
      </c>
      <c r="N46" s="144">
        <f t="shared" si="4"/>
      </c>
      <c r="O46" s="145">
        <f t="shared" si="5"/>
      </c>
      <c r="P46" s="98"/>
      <c r="Q46" s="98"/>
      <c r="R46" s="157"/>
      <c r="S46" s="158">
        <f t="shared" si="6"/>
      </c>
      <c r="T46" s="158">
        <f t="shared" si="7"/>
      </c>
      <c r="U46" s="158">
        <f t="shared" si="8"/>
      </c>
      <c r="V46" s="159"/>
      <c r="W46" s="98"/>
      <c r="X46" s="157"/>
      <c r="Y46" s="158">
        <f t="shared" si="9"/>
      </c>
      <c r="Z46" s="158">
        <f t="shared" si="10"/>
      </c>
      <c r="AA46" s="160">
        <f t="shared" si="11"/>
      </c>
      <c r="AB46" s="220" t="str">
        <f t="shared" si="12"/>
        <v>0</v>
      </c>
      <c r="AC46" s="220" t="str">
        <f t="shared" si="13"/>
        <v>0</v>
      </c>
      <c r="AD46" s="220" t="str">
        <f t="shared" si="14"/>
        <v>0</v>
      </c>
      <c r="AE46" s="220" t="str">
        <f t="shared" si="15"/>
        <v>0</v>
      </c>
      <c r="AF46" s="219">
        <f t="shared" si="16"/>
      </c>
      <c r="AG46" s="219">
        <f t="shared" si="17"/>
      </c>
      <c r="AH46" s="219">
        <f t="shared" si="18"/>
      </c>
      <c r="AI46" s="219">
        <f t="shared" si="19"/>
      </c>
      <c r="AJ46" s="219">
        <f t="shared" si="20"/>
      </c>
      <c r="AK46" s="219">
        <f t="shared" si="21"/>
      </c>
      <c r="AL46" s="219">
        <f t="shared" si="22"/>
      </c>
      <c r="AM46" s="219">
        <f t="shared" si="23"/>
      </c>
      <c r="AS46" s="121" t="s">
        <v>16</v>
      </c>
      <c r="AT46" s="122">
        <f>SUM(AB95:AE106)</f>
        <v>0</v>
      </c>
      <c r="AU46" s="83" t="str">
        <f>IF(AT46&gt;=10,"○","×")</f>
        <v>×</v>
      </c>
      <c r="AV46" s="84">
        <f>MAX(10-AT46)</f>
        <v>10</v>
      </c>
      <c r="AY46" s="274" t="s">
        <v>281</v>
      </c>
      <c r="AZ46" s="280"/>
      <c r="BA46" s="163"/>
      <c r="BB46" s="164"/>
      <c r="BC46" s="163"/>
      <c r="BD46" s="164"/>
    </row>
    <row r="47" spans="1:56" ht="15" customHeight="1" thickBot="1">
      <c r="A47" s="253"/>
      <c r="B47" s="288" t="s">
        <v>131</v>
      </c>
      <c r="C47" s="289"/>
      <c r="D47" s="170" t="s">
        <v>250</v>
      </c>
      <c r="E47" s="171">
        <v>2</v>
      </c>
      <c r="F47" s="70"/>
      <c r="G47" s="71">
        <f t="shared" si="0"/>
      </c>
      <c r="H47" s="141">
        <f t="shared" si="1"/>
      </c>
      <c r="I47" s="72">
        <f t="shared" si="2"/>
      </c>
      <c r="J47" s="205"/>
      <c r="K47" s="69"/>
      <c r="L47" s="70"/>
      <c r="M47" s="71">
        <f t="shared" si="3"/>
      </c>
      <c r="N47" s="141">
        <f t="shared" si="4"/>
      </c>
      <c r="O47" s="72">
        <f t="shared" si="5"/>
      </c>
      <c r="P47" s="73"/>
      <c r="Q47" s="69"/>
      <c r="R47" s="70"/>
      <c r="S47" s="71">
        <f t="shared" si="6"/>
      </c>
      <c r="T47" s="71">
        <f t="shared" si="7"/>
      </c>
      <c r="U47" s="72">
        <f t="shared" si="8"/>
      </c>
      <c r="V47" s="17"/>
      <c r="W47" s="13"/>
      <c r="X47" s="14"/>
      <c r="Y47" s="71">
        <f t="shared" si="9"/>
      </c>
      <c r="Z47" s="71">
        <f t="shared" si="10"/>
      </c>
      <c r="AA47" s="72">
        <f t="shared" si="11"/>
      </c>
      <c r="AB47" s="220" t="str">
        <f t="shared" si="12"/>
        <v>0</v>
      </c>
      <c r="AC47" s="220" t="str">
        <f t="shared" si="13"/>
        <v>0</v>
      </c>
      <c r="AD47" s="220" t="str">
        <f t="shared" si="14"/>
        <v>0</v>
      </c>
      <c r="AE47" s="220" t="str">
        <f t="shared" si="15"/>
        <v>0</v>
      </c>
      <c r="AF47" s="219">
        <f t="shared" si="16"/>
      </c>
      <c r="AG47" s="219">
        <f t="shared" si="17"/>
      </c>
      <c r="AH47" s="219">
        <f t="shared" si="18"/>
      </c>
      <c r="AI47" s="219">
        <f t="shared" si="19"/>
      </c>
      <c r="AJ47" s="219">
        <f t="shared" si="20"/>
      </c>
      <c r="AK47" s="219">
        <f t="shared" si="21"/>
      </c>
      <c r="AL47" s="219">
        <f t="shared" si="22"/>
      </c>
      <c r="AM47" s="219">
        <f t="shared" si="23"/>
      </c>
      <c r="AS47" s="123" t="s">
        <v>21</v>
      </c>
      <c r="AT47" s="124"/>
      <c r="AU47" s="87" t="str">
        <f>IF(AND(AU42="○",AU43="○",AU44="○",AU45="○",AU46="○"),"○","×")</f>
        <v>×</v>
      </c>
      <c r="AV47" s="88"/>
      <c r="AY47" s="281"/>
      <c r="AZ47" s="282"/>
      <c r="BA47" s="165"/>
      <c r="BB47" s="166"/>
      <c r="BC47" s="165"/>
      <c r="BD47" s="166"/>
    </row>
    <row r="48" spans="1:56" ht="15" customHeight="1" thickBot="1">
      <c r="A48" s="254"/>
      <c r="B48" s="290" t="s">
        <v>132</v>
      </c>
      <c r="C48" s="291"/>
      <c r="D48" s="194" t="s">
        <v>91</v>
      </c>
      <c r="E48" s="8">
        <v>2</v>
      </c>
      <c r="F48" s="90"/>
      <c r="G48" s="50">
        <f t="shared" si="0"/>
      </c>
      <c r="H48" s="133">
        <f t="shared" si="1"/>
      </c>
      <c r="I48" s="51">
        <f t="shared" si="2"/>
      </c>
      <c r="J48" s="206"/>
      <c r="K48" s="8"/>
      <c r="L48" s="90"/>
      <c r="M48" s="50">
        <f t="shared" si="3"/>
      </c>
      <c r="N48" s="133">
        <f t="shared" si="4"/>
      </c>
      <c r="O48" s="51">
        <f t="shared" si="5"/>
      </c>
      <c r="P48" s="7"/>
      <c r="Q48" s="8"/>
      <c r="R48" s="90"/>
      <c r="S48" s="15">
        <f t="shared" si="6"/>
      </c>
      <c r="T48" s="15">
        <f t="shared" si="7"/>
      </c>
      <c r="U48" s="16">
        <f t="shared" si="8"/>
      </c>
      <c r="V48" s="91"/>
      <c r="W48" s="8"/>
      <c r="X48" s="90"/>
      <c r="Y48" s="15">
        <f t="shared" si="9"/>
      </c>
      <c r="Z48" s="15">
        <f t="shared" si="10"/>
      </c>
      <c r="AA48" s="16">
        <f t="shared" si="11"/>
      </c>
      <c r="AB48" s="220" t="str">
        <f t="shared" si="12"/>
        <v>0</v>
      </c>
      <c r="AC48" s="220" t="str">
        <f t="shared" si="13"/>
        <v>0</v>
      </c>
      <c r="AD48" s="220" t="str">
        <f t="shared" si="14"/>
        <v>0</v>
      </c>
      <c r="AE48" s="220" t="str">
        <f t="shared" si="15"/>
        <v>0</v>
      </c>
      <c r="AF48" s="219">
        <f t="shared" si="16"/>
      </c>
      <c r="AG48" s="219">
        <f t="shared" si="17"/>
      </c>
      <c r="AH48" s="219">
        <f t="shared" si="18"/>
      </c>
      <c r="AI48" s="219">
        <f t="shared" si="19"/>
      </c>
      <c r="AJ48" s="219">
        <f t="shared" si="20"/>
      </c>
      <c r="AK48" s="219">
        <f t="shared" si="21"/>
      </c>
      <c r="AL48" s="219">
        <f t="shared" si="22"/>
      </c>
      <c r="AM48" s="219">
        <f t="shared" si="23"/>
      </c>
      <c r="AY48" s="281"/>
      <c r="AZ48" s="282"/>
      <c r="BA48" s="165"/>
      <c r="BB48" s="166"/>
      <c r="BC48" s="165"/>
      <c r="BD48" s="166"/>
    </row>
    <row r="49" spans="1:56" ht="15" customHeight="1" thickBot="1">
      <c r="A49" s="52" t="s">
        <v>57</v>
      </c>
      <c r="B49" s="292" t="s">
        <v>132</v>
      </c>
      <c r="C49" s="293"/>
      <c r="D49" s="195"/>
      <c r="E49" s="54"/>
      <c r="F49" s="55"/>
      <c r="G49" s="56">
        <f t="shared" si="0"/>
      </c>
      <c r="H49" s="140">
        <f t="shared" si="1"/>
      </c>
      <c r="I49" s="57">
        <f t="shared" si="2"/>
      </c>
      <c r="J49" s="207" t="s">
        <v>254</v>
      </c>
      <c r="K49" s="54">
        <v>2</v>
      </c>
      <c r="L49" s="55"/>
      <c r="M49" s="56">
        <f t="shared" si="3"/>
      </c>
      <c r="N49" s="140">
        <f t="shared" si="4"/>
      </c>
      <c r="O49" s="57">
        <f t="shared" si="5"/>
      </c>
      <c r="P49" s="59"/>
      <c r="Q49" s="54"/>
      <c r="R49" s="55"/>
      <c r="S49" s="56">
        <f t="shared" si="6"/>
      </c>
      <c r="T49" s="56">
        <f t="shared" si="7"/>
      </c>
      <c r="U49" s="57">
        <f t="shared" si="8"/>
      </c>
      <c r="V49" s="60"/>
      <c r="W49" s="54"/>
      <c r="X49" s="55"/>
      <c r="Y49" s="56">
        <f t="shared" si="9"/>
      </c>
      <c r="Z49" s="56">
        <f t="shared" si="10"/>
      </c>
      <c r="AA49" s="57">
        <f t="shared" si="11"/>
      </c>
      <c r="AB49" s="220" t="str">
        <f t="shared" si="12"/>
        <v>0</v>
      </c>
      <c r="AC49" s="220" t="str">
        <f t="shared" si="13"/>
        <v>0</v>
      </c>
      <c r="AD49" s="220" t="str">
        <f t="shared" si="14"/>
        <v>0</v>
      </c>
      <c r="AE49" s="220" t="str">
        <f t="shared" si="15"/>
        <v>0</v>
      </c>
      <c r="AF49" s="219">
        <f t="shared" si="16"/>
      </c>
      <c r="AG49" s="219">
        <f t="shared" si="17"/>
      </c>
      <c r="AH49" s="219">
        <f t="shared" si="18"/>
      </c>
      <c r="AI49" s="219">
        <f t="shared" si="19"/>
      </c>
      <c r="AJ49" s="219">
        <f t="shared" si="20"/>
      </c>
      <c r="AK49" s="219">
        <f t="shared" si="21"/>
      </c>
      <c r="AL49" s="219">
        <f t="shared" si="22"/>
      </c>
      <c r="AM49" s="219">
        <f t="shared" si="23"/>
      </c>
      <c r="AY49" s="281"/>
      <c r="AZ49" s="282"/>
      <c r="BA49" s="165"/>
      <c r="BB49" s="166"/>
      <c r="BC49" s="165"/>
      <c r="BD49" s="166"/>
    </row>
    <row r="50" spans="1:56" ht="15" customHeight="1" thickBot="1">
      <c r="A50" s="252" t="s">
        <v>107</v>
      </c>
      <c r="B50" s="294" t="s">
        <v>131</v>
      </c>
      <c r="C50" s="295"/>
      <c r="D50" s="196" t="s">
        <v>95</v>
      </c>
      <c r="E50" s="69">
        <v>2</v>
      </c>
      <c r="F50" s="70"/>
      <c r="G50" s="71">
        <f t="shared" si="0"/>
      </c>
      <c r="H50" s="141">
        <f t="shared" si="1"/>
      </c>
      <c r="I50" s="72">
        <f t="shared" si="2"/>
      </c>
      <c r="J50" s="208" t="s">
        <v>104</v>
      </c>
      <c r="K50" s="69">
        <v>2</v>
      </c>
      <c r="L50" s="70"/>
      <c r="M50" s="71">
        <f t="shared" si="3"/>
      </c>
      <c r="N50" s="141">
        <f t="shared" si="4"/>
      </c>
      <c r="O50" s="72">
        <f t="shared" si="5"/>
      </c>
      <c r="P50" s="73"/>
      <c r="Q50" s="69"/>
      <c r="R50" s="70"/>
      <c r="S50" s="71">
        <f t="shared" si="6"/>
      </c>
      <c r="T50" s="71">
        <f t="shared" si="7"/>
      </c>
      <c r="U50" s="72">
        <f t="shared" si="8"/>
      </c>
      <c r="V50" s="74"/>
      <c r="W50" s="69"/>
      <c r="X50" s="70"/>
      <c r="Y50" s="71">
        <f t="shared" si="9"/>
      </c>
      <c r="Z50" s="71">
        <f t="shared" si="10"/>
      </c>
      <c r="AA50" s="72">
        <f t="shared" si="11"/>
      </c>
      <c r="AB50" s="220" t="str">
        <f t="shared" si="12"/>
        <v>0</v>
      </c>
      <c r="AC50" s="220" t="str">
        <f t="shared" si="13"/>
        <v>0</v>
      </c>
      <c r="AD50" s="220" t="str">
        <f t="shared" si="14"/>
        <v>0</v>
      </c>
      <c r="AE50" s="220" t="str">
        <f t="shared" si="15"/>
        <v>0</v>
      </c>
      <c r="AF50" s="219">
        <f t="shared" si="16"/>
      </c>
      <c r="AG50" s="219">
        <f t="shared" si="17"/>
      </c>
      <c r="AH50" s="219">
        <f t="shared" si="18"/>
      </c>
      <c r="AI50" s="219">
        <f t="shared" si="19"/>
      </c>
      <c r="AJ50" s="219">
        <f t="shared" si="20"/>
      </c>
      <c r="AK50" s="219">
        <f t="shared" si="21"/>
      </c>
      <c r="AL50" s="219">
        <f t="shared" si="22"/>
      </c>
      <c r="AM50" s="219">
        <f t="shared" si="23"/>
      </c>
      <c r="AN50" s="4" t="s">
        <v>55</v>
      </c>
      <c r="AO50" s="2"/>
      <c r="AP50" s="4" t="s">
        <v>249</v>
      </c>
      <c r="AY50" s="283"/>
      <c r="AZ50" s="284"/>
      <c r="BA50" s="167"/>
      <c r="BB50" s="168"/>
      <c r="BC50" s="167"/>
      <c r="BD50" s="168"/>
    </row>
    <row r="51" spans="1:56" ht="15" customHeight="1" thickTop="1">
      <c r="A51" s="253"/>
      <c r="B51" s="296" t="s">
        <v>132</v>
      </c>
      <c r="C51" s="297"/>
      <c r="D51" s="197" t="s">
        <v>127</v>
      </c>
      <c r="E51" s="19">
        <v>2</v>
      </c>
      <c r="F51" s="20"/>
      <c r="G51" s="138">
        <f t="shared" si="0"/>
      </c>
      <c r="H51" s="139">
        <f t="shared" si="1"/>
      </c>
      <c r="I51" s="142">
        <f t="shared" si="2"/>
      </c>
      <c r="J51" s="189" t="s">
        <v>93</v>
      </c>
      <c r="K51" s="48">
        <v>2</v>
      </c>
      <c r="L51" s="20"/>
      <c r="M51" s="138">
        <f t="shared" si="3"/>
      </c>
      <c r="N51" s="139">
        <f t="shared" si="4"/>
      </c>
      <c r="O51" s="142">
        <f t="shared" si="5"/>
      </c>
      <c r="P51" s="18" t="s">
        <v>85</v>
      </c>
      <c r="Q51" s="19">
        <v>2</v>
      </c>
      <c r="R51" s="20"/>
      <c r="S51" s="138">
        <f t="shared" si="6"/>
      </c>
      <c r="T51" s="138">
        <f t="shared" si="7"/>
      </c>
      <c r="U51" s="142">
        <f t="shared" si="8"/>
      </c>
      <c r="V51" s="23"/>
      <c r="W51" s="19"/>
      <c r="X51" s="20"/>
      <c r="Y51" s="138">
        <f t="shared" si="9"/>
      </c>
      <c r="Z51" s="138">
        <f t="shared" si="10"/>
      </c>
      <c r="AA51" s="142">
        <f t="shared" si="11"/>
      </c>
      <c r="AB51" s="220" t="str">
        <f t="shared" si="12"/>
        <v>0</v>
      </c>
      <c r="AC51" s="220" t="str">
        <f t="shared" si="13"/>
        <v>0</v>
      </c>
      <c r="AD51" s="220" t="str">
        <f t="shared" si="14"/>
        <v>0</v>
      </c>
      <c r="AE51" s="220" t="str">
        <f t="shared" si="15"/>
        <v>0</v>
      </c>
      <c r="AF51" s="219">
        <f t="shared" si="16"/>
      </c>
      <c r="AG51" s="219">
        <f t="shared" si="17"/>
      </c>
      <c r="AH51" s="219">
        <f t="shared" si="18"/>
      </c>
      <c r="AI51" s="219">
        <f t="shared" si="19"/>
      </c>
      <c r="AJ51" s="219">
        <f t="shared" si="20"/>
      </c>
      <c r="AK51" s="219">
        <f t="shared" si="21"/>
      </c>
      <c r="AL51" s="219">
        <f t="shared" si="22"/>
      </c>
      <c r="AM51" s="219">
        <f t="shared" si="23"/>
      </c>
      <c r="AN51" s="319" t="s">
        <v>255</v>
      </c>
      <c r="AO51" s="309"/>
      <c r="AP51" s="310"/>
      <c r="AQ51" s="310"/>
      <c r="AR51" s="310"/>
      <c r="AS51" s="310"/>
      <c r="AT51" s="310"/>
      <c r="AU51" s="310"/>
      <c r="AV51" s="311"/>
      <c r="AY51" s="274" t="s">
        <v>282</v>
      </c>
      <c r="AZ51" s="275"/>
      <c r="BA51" s="163"/>
      <c r="BB51" s="164"/>
      <c r="BC51" s="163"/>
      <c r="BD51" s="164"/>
    </row>
    <row r="52" spans="1:56" ht="15" customHeight="1" thickBot="1">
      <c r="A52" s="254"/>
      <c r="B52" s="298"/>
      <c r="C52" s="299"/>
      <c r="D52" s="194"/>
      <c r="E52" s="8"/>
      <c r="F52" s="90"/>
      <c r="G52" s="143">
        <f t="shared" si="0"/>
      </c>
      <c r="H52" s="144">
        <f t="shared" si="1"/>
      </c>
      <c r="I52" s="145">
        <f t="shared" si="2"/>
      </c>
      <c r="J52" s="190"/>
      <c r="K52" s="8"/>
      <c r="L52" s="90"/>
      <c r="M52" s="143">
        <f t="shared" si="3"/>
      </c>
      <c r="N52" s="144">
        <f t="shared" si="4"/>
      </c>
      <c r="O52" s="145">
        <f t="shared" si="5"/>
      </c>
      <c r="P52" s="7"/>
      <c r="Q52" s="8"/>
      <c r="R52" s="90"/>
      <c r="S52" s="143">
        <f t="shared" si="6"/>
      </c>
      <c r="T52" s="143">
        <f t="shared" si="7"/>
      </c>
      <c r="U52" s="145">
        <f t="shared" si="8"/>
      </c>
      <c r="V52" s="91"/>
      <c r="W52" s="8"/>
      <c r="X52" s="90"/>
      <c r="Y52" s="143">
        <f t="shared" si="9"/>
      </c>
      <c r="Z52" s="143">
        <f t="shared" si="10"/>
      </c>
      <c r="AA52" s="145">
        <f t="shared" si="11"/>
      </c>
      <c r="AB52" s="220" t="str">
        <f t="shared" si="12"/>
        <v>0</v>
      </c>
      <c r="AC52" s="220" t="str">
        <f t="shared" si="13"/>
        <v>0</v>
      </c>
      <c r="AD52" s="220" t="str">
        <f t="shared" si="14"/>
        <v>0</v>
      </c>
      <c r="AE52" s="220" t="str">
        <f t="shared" si="15"/>
        <v>0</v>
      </c>
      <c r="AF52" s="219">
        <f t="shared" si="16"/>
      </c>
      <c r="AG52" s="219">
        <f t="shared" si="17"/>
      </c>
      <c r="AH52" s="219">
        <f t="shared" si="18"/>
      </c>
      <c r="AI52" s="219">
        <f t="shared" si="19"/>
      </c>
      <c r="AJ52" s="219">
        <f t="shared" si="20"/>
      </c>
      <c r="AK52" s="219">
        <f t="shared" si="21"/>
      </c>
      <c r="AL52" s="219">
        <f t="shared" si="22"/>
      </c>
      <c r="AM52" s="219">
        <f t="shared" si="23"/>
      </c>
      <c r="AN52" s="320"/>
      <c r="AO52" s="312"/>
      <c r="AP52" s="313"/>
      <c r="AQ52" s="313"/>
      <c r="AR52" s="313"/>
      <c r="AS52" s="313"/>
      <c r="AT52" s="313"/>
      <c r="AU52" s="313"/>
      <c r="AV52" s="314"/>
      <c r="AY52" s="276"/>
      <c r="AZ52" s="277"/>
      <c r="BA52" s="165"/>
      <c r="BB52" s="166"/>
      <c r="BC52" s="165"/>
      <c r="BD52" s="166"/>
    </row>
    <row r="53" spans="1:56" ht="15" customHeight="1" thickTop="1">
      <c r="A53" s="252" t="s">
        <v>79</v>
      </c>
      <c r="B53" s="302" t="s">
        <v>131</v>
      </c>
      <c r="C53" s="303"/>
      <c r="D53" s="198" t="s">
        <v>105</v>
      </c>
      <c r="E53" s="69">
        <v>2</v>
      </c>
      <c r="F53" s="70"/>
      <c r="G53" s="71">
        <f t="shared" si="0"/>
      </c>
      <c r="H53" s="141">
        <f t="shared" si="1"/>
      </c>
      <c r="I53" s="72">
        <f t="shared" si="2"/>
      </c>
      <c r="J53" s="209" t="s">
        <v>241</v>
      </c>
      <c r="K53" s="13">
        <v>2</v>
      </c>
      <c r="L53" s="70"/>
      <c r="M53" s="71">
        <f t="shared" si="3"/>
      </c>
      <c r="N53" s="141">
        <f t="shared" si="4"/>
      </c>
      <c r="O53" s="72">
        <f t="shared" si="5"/>
      </c>
      <c r="P53" s="73"/>
      <c r="Q53" s="69"/>
      <c r="R53" s="70"/>
      <c r="S53" s="71">
        <f t="shared" si="6"/>
      </c>
      <c r="T53" s="71">
        <f t="shared" si="7"/>
      </c>
      <c r="U53" s="72">
        <f t="shared" si="8"/>
      </c>
      <c r="V53" s="74"/>
      <c r="W53" s="69"/>
      <c r="X53" s="70"/>
      <c r="Y53" s="71">
        <f t="shared" si="9"/>
      </c>
      <c r="Z53" s="71">
        <f t="shared" si="10"/>
      </c>
      <c r="AA53" s="72">
        <f t="shared" si="11"/>
      </c>
      <c r="AB53" s="220" t="str">
        <f t="shared" si="12"/>
        <v>0</v>
      </c>
      <c r="AC53" s="220" t="str">
        <f t="shared" si="13"/>
        <v>0</v>
      </c>
      <c r="AD53" s="220" t="str">
        <f t="shared" si="14"/>
        <v>0</v>
      </c>
      <c r="AE53" s="220" t="str">
        <f t="shared" si="15"/>
        <v>0</v>
      </c>
      <c r="AF53" s="219">
        <f t="shared" si="16"/>
      </c>
      <c r="AG53" s="219">
        <f t="shared" si="17"/>
      </c>
      <c r="AH53" s="219">
        <f t="shared" si="18"/>
      </c>
      <c r="AI53" s="219">
        <f t="shared" si="19"/>
      </c>
      <c r="AJ53" s="219">
        <f t="shared" si="20"/>
      </c>
      <c r="AK53" s="219">
        <f t="shared" si="21"/>
      </c>
      <c r="AL53" s="219">
        <f t="shared" si="22"/>
      </c>
      <c r="AM53" s="219">
        <f t="shared" si="23"/>
      </c>
      <c r="AN53" s="319" t="s">
        <v>57</v>
      </c>
      <c r="AO53" s="309"/>
      <c r="AP53" s="310"/>
      <c r="AQ53" s="310"/>
      <c r="AR53" s="310"/>
      <c r="AS53" s="310"/>
      <c r="AT53" s="310"/>
      <c r="AU53" s="310"/>
      <c r="AV53" s="311"/>
      <c r="AY53" s="276"/>
      <c r="AZ53" s="277"/>
      <c r="BA53" s="165"/>
      <c r="BB53" s="166"/>
      <c r="BC53" s="165"/>
      <c r="BD53" s="166"/>
    </row>
    <row r="54" spans="1:56" ht="15" customHeight="1" thickBot="1">
      <c r="A54" s="253"/>
      <c r="B54" s="300"/>
      <c r="C54" s="301"/>
      <c r="D54" s="161" t="s">
        <v>235</v>
      </c>
      <c r="E54" s="19">
        <v>2</v>
      </c>
      <c r="F54" s="20"/>
      <c r="G54" s="138">
        <f t="shared" si="0"/>
      </c>
      <c r="H54" s="139">
        <f t="shared" si="1"/>
      </c>
      <c r="I54" s="142">
        <f t="shared" si="2"/>
      </c>
      <c r="J54" s="111" t="s">
        <v>241</v>
      </c>
      <c r="K54" s="132">
        <v>2</v>
      </c>
      <c r="L54" s="20"/>
      <c r="M54" s="138">
        <f t="shared" si="3"/>
      </c>
      <c r="N54" s="139">
        <f t="shared" si="4"/>
      </c>
      <c r="O54" s="142">
        <f t="shared" si="5"/>
      </c>
      <c r="P54" s="22"/>
      <c r="Q54" s="19"/>
      <c r="R54" s="20"/>
      <c r="S54" s="138">
        <f t="shared" si="6"/>
      </c>
      <c r="T54" s="138">
        <f t="shared" si="7"/>
      </c>
      <c r="U54" s="142">
        <f t="shared" si="8"/>
      </c>
      <c r="V54" s="23"/>
      <c r="W54" s="19"/>
      <c r="X54" s="20"/>
      <c r="Y54" s="138">
        <f t="shared" si="9"/>
      </c>
      <c r="Z54" s="138">
        <f t="shared" si="10"/>
      </c>
      <c r="AA54" s="142">
        <f t="shared" si="11"/>
      </c>
      <c r="AB54" s="220" t="str">
        <f t="shared" si="12"/>
        <v>0</v>
      </c>
      <c r="AC54" s="220" t="str">
        <f t="shared" si="13"/>
        <v>0</v>
      </c>
      <c r="AD54" s="220" t="str">
        <f t="shared" si="14"/>
        <v>0</v>
      </c>
      <c r="AE54" s="220" t="str">
        <f t="shared" si="15"/>
        <v>0</v>
      </c>
      <c r="AF54" s="219">
        <f t="shared" si="16"/>
      </c>
      <c r="AG54" s="219">
        <f t="shared" si="17"/>
      </c>
      <c r="AH54" s="219">
        <f t="shared" si="18"/>
      </c>
      <c r="AI54" s="219">
        <f t="shared" si="19"/>
      </c>
      <c r="AJ54" s="219">
        <f t="shared" si="20"/>
      </c>
      <c r="AK54" s="219">
        <f t="shared" si="21"/>
      </c>
      <c r="AL54" s="219">
        <f t="shared" si="22"/>
      </c>
      <c r="AM54" s="219">
        <f t="shared" si="23"/>
      </c>
      <c r="AN54" s="320"/>
      <c r="AO54" s="312"/>
      <c r="AP54" s="313"/>
      <c r="AQ54" s="313"/>
      <c r="AR54" s="313"/>
      <c r="AS54" s="313"/>
      <c r="AT54" s="313"/>
      <c r="AU54" s="313"/>
      <c r="AV54" s="314"/>
      <c r="AY54" s="276"/>
      <c r="AZ54" s="277"/>
      <c r="BA54" s="165"/>
      <c r="BB54" s="166"/>
      <c r="BC54" s="165"/>
      <c r="BD54" s="166"/>
    </row>
    <row r="55" spans="1:56" ht="15" customHeight="1" thickBot="1" thickTop="1">
      <c r="A55" s="253"/>
      <c r="B55" s="300"/>
      <c r="C55" s="301"/>
      <c r="D55" s="199" t="s">
        <v>136</v>
      </c>
      <c r="E55" s="19">
        <v>2</v>
      </c>
      <c r="F55" s="20"/>
      <c r="G55" s="138">
        <f t="shared" si="0"/>
      </c>
      <c r="H55" s="139">
        <f t="shared" si="1"/>
      </c>
      <c r="I55" s="142">
        <f t="shared" si="2"/>
      </c>
      <c r="J55" s="210" t="s">
        <v>242</v>
      </c>
      <c r="K55" s="19">
        <v>2</v>
      </c>
      <c r="L55" s="20"/>
      <c r="M55" s="138">
        <f t="shared" si="3"/>
      </c>
      <c r="N55" s="139">
        <f t="shared" si="4"/>
      </c>
      <c r="O55" s="142">
        <f t="shared" si="5"/>
      </c>
      <c r="P55" s="22"/>
      <c r="Q55" s="19"/>
      <c r="R55" s="20"/>
      <c r="S55" s="138">
        <f t="shared" si="6"/>
      </c>
      <c r="T55" s="138">
        <f t="shared" si="7"/>
      </c>
      <c r="U55" s="142">
        <f t="shared" si="8"/>
      </c>
      <c r="V55" s="23"/>
      <c r="W55" s="19"/>
      <c r="X55" s="20"/>
      <c r="Y55" s="138">
        <f t="shared" si="9"/>
      </c>
      <c r="Z55" s="138">
        <f t="shared" si="10"/>
      </c>
      <c r="AA55" s="142">
        <f t="shared" si="11"/>
      </c>
      <c r="AB55" s="220" t="str">
        <f t="shared" si="12"/>
        <v>0</v>
      </c>
      <c r="AC55" s="220" t="str">
        <f t="shared" si="13"/>
        <v>0</v>
      </c>
      <c r="AD55" s="220" t="str">
        <f t="shared" si="14"/>
        <v>0</v>
      </c>
      <c r="AE55" s="220" t="str">
        <f t="shared" si="15"/>
        <v>0</v>
      </c>
      <c r="AF55" s="219">
        <f t="shared" si="16"/>
      </c>
      <c r="AG55" s="219">
        <f t="shared" si="17"/>
      </c>
      <c r="AH55" s="219">
        <f t="shared" si="18"/>
      </c>
      <c r="AI55" s="219">
        <f t="shared" si="19"/>
      </c>
      <c r="AJ55" s="219">
        <f t="shared" si="20"/>
      </c>
      <c r="AK55" s="219">
        <f t="shared" si="21"/>
      </c>
      <c r="AL55" s="219">
        <f t="shared" si="22"/>
      </c>
      <c r="AM55" s="219">
        <f t="shared" si="23"/>
      </c>
      <c r="AN55" s="319" t="s">
        <v>107</v>
      </c>
      <c r="AO55" s="309"/>
      <c r="AP55" s="310"/>
      <c r="AQ55" s="310"/>
      <c r="AR55" s="310"/>
      <c r="AS55" s="310"/>
      <c r="AT55" s="310"/>
      <c r="AU55" s="310"/>
      <c r="AV55" s="311"/>
      <c r="AY55" s="278"/>
      <c r="AZ55" s="279"/>
      <c r="BA55" s="167"/>
      <c r="BB55" s="168"/>
      <c r="BC55" s="167"/>
      <c r="BD55" s="168"/>
    </row>
    <row r="56" spans="1:56" ht="15" customHeight="1" thickBot="1" thickTop="1">
      <c r="A56" s="253"/>
      <c r="B56" s="300"/>
      <c r="C56" s="301"/>
      <c r="D56" s="199" t="s">
        <v>236</v>
      </c>
      <c r="E56" s="19">
        <v>2</v>
      </c>
      <c r="F56" s="20"/>
      <c r="G56" s="138">
        <f t="shared" si="0"/>
      </c>
      <c r="H56" s="139">
        <f t="shared" si="1"/>
      </c>
      <c r="I56" s="142">
        <f t="shared" si="2"/>
      </c>
      <c r="J56" s="111" t="s">
        <v>242</v>
      </c>
      <c r="K56" s="132">
        <v>2</v>
      </c>
      <c r="L56" s="20"/>
      <c r="M56" s="138">
        <f t="shared" si="3"/>
      </c>
      <c r="N56" s="139">
        <f t="shared" si="4"/>
      </c>
      <c r="O56" s="142">
        <f t="shared" si="5"/>
      </c>
      <c r="P56" s="22"/>
      <c r="Q56" s="19"/>
      <c r="R56" s="20"/>
      <c r="S56" s="138">
        <f t="shared" si="6"/>
      </c>
      <c r="T56" s="138">
        <f t="shared" si="7"/>
      </c>
      <c r="U56" s="142">
        <f t="shared" si="8"/>
      </c>
      <c r="V56" s="23"/>
      <c r="W56" s="19"/>
      <c r="X56" s="20"/>
      <c r="Y56" s="138">
        <f t="shared" si="9"/>
      </c>
      <c r="Z56" s="138">
        <f t="shared" si="10"/>
      </c>
      <c r="AA56" s="142">
        <f t="shared" si="11"/>
      </c>
      <c r="AB56" s="220" t="str">
        <f t="shared" si="12"/>
        <v>0</v>
      </c>
      <c r="AC56" s="220" t="str">
        <f t="shared" si="13"/>
        <v>0</v>
      </c>
      <c r="AD56" s="220" t="str">
        <f t="shared" si="14"/>
        <v>0</v>
      </c>
      <c r="AE56" s="220" t="str">
        <f t="shared" si="15"/>
        <v>0</v>
      </c>
      <c r="AF56" s="219">
        <f t="shared" si="16"/>
      </c>
      <c r="AG56" s="219">
        <f t="shared" si="17"/>
      </c>
      <c r="AH56" s="219">
        <f t="shared" si="18"/>
      </c>
      <c r="AI56" s="219">
        <f t="shared" si="19"/>
      </c>
      <c r="AJ56" s="219">
        <f t="shared" si="20"/>
      </c>
      <c r="AK56" s="219">
        <f t="shared" si="21"/>
      </c>
      <c r="AL56" s="219">
        <f t="shared" si="22"/>
      </c>
      <c r="AM56" s="219">
        <f t="shared" si="23"/>
      </c>
      <c r="AN56" s="320"/>
      <c r="AO56" s="312"/>
      <c r="AP56" s="313"/>
      <c r="AQ56" s="313"/>
      <c r="AR56" s="313"/>
      <c r="AS56" s="313"/>
      <c r="AT56" s="313"/>
      <c r="AU56" s="313"/>
      <c r="AV56" s="314"/>
      <c r="AY56" s="223"/>
      <c r="AZ56" s="223"/>
      <c r="BA56" s="224"/>
      <c r="BB56" s="224"/>
      <c r="BC56" s="224"/>
      <c r="BD56" s="224"/>
    </row>
    <row r="57" spans="1:56" ht="15" customHeight="1" thickTop="1">
      <c r="A57" s="253"/>
      <c r="B57" s="300"/>
      <c r="C57" s="301"/>
      <c r="D57" s="199" t="s">
        <v>138</v>
      </c>
      <c r="E57" s="19">
        <v>2</v>
      </c>
      <c r="F57" s="20"/>
      <c r="G57" s="138">
        <f t="shared" si="0"/>
      </c>
      <c r="H57" s="139">
        <f t="shared" si="1"/>
      </c>
      <c r="I57" s="142">
        <f t="shared" si="2"/>
      </c>
      <c r="J57" s="210" t="s">
        <v>106</v>
      </c>
      <c r="K57" s="19">
        <v>2</v>
      </c>
      <c r="L57" s="20"/>
      <c r="M57" s="138">
        <f t="shared" si="3"/>
      </c>
      <c r="N57" s="139">
        <f t="shared" si="4"/>
      </c>
      <c r="O57" s="142">
        <f t="shared" si="5"/>
      </c>
      <c r="P57" s="22"/>
      <c r="Q57" s="19"/>
      <c r="R57" s="20"/>
      <c r="S57" s="138">
        <f t="shared" si="6"/>
      </c>
      <c r="T57" s="138">
        <f t="shared" si="7"/>
      </c>
      <c r="U57" s="142">
        <f t="shared" si="8"/>
      </c>
      <c r="V57" s="23"/>
      <c r="W57" s="19"/>
      <c r="X57" s="20"/>
      <c r="Y57" s="138">
        <f t="shared" si="9"/>
      </c>
      <c r="Z57" s="138">
        <f t="shared" si="10"/>
      </c>
      <c r="AA57" s="142">
        <f t="shared" si="11"/>
      </c>
      <c r="AB57" s="220" t="str">
        <f t="shared" si="12"/>
        <v>0</v>
      </c>
      <c r="AC57" s="220" t="str">
        <f t="shared" si="13"/>
        <v>0</v>
      </c>
      <c r="AD57" s="220" t="str">
        <f t="shared" si="14"/>
        <v>0</v>
      </c>
      <c r="AE57" s="220" t="str">
        <f t="shared" si="15"/>
        <v>0</v>
      </c>
      <c r="AF57" s="219">
        <f t="shared" si="16"/>
      </c>
      <c r="AG57" s="219">
        <f t="shared" si="17"/>
      </c>
      <c r="AH57" s="219">
        <f t="shared" si="18"/>
      </c>
      <c r="AI57" s="219">
        <f t="shared" si="19"/>
      </c>
      <c r="AJ57" s="219">
        <f t="shared" si="20"/>
      </c>
      <c r="AK57" s="219">
        <f t="shared" si="21"/>
      </c>
      <c r="AL57" s="219">
        <f t="shared" si="22"/>
      </c>
      <c r="AM57" s="219">
        <f t="shared" si="23"/>
      </c>
      <c r="AN57" s="319" t="s">
        <v>256</v>
      </c>
      <c r="AO57" s="309"/>
      <c r="AP57" s="310"/>
      <c r="AQ57" s="310"/>
      <c r="AR57" s="310"/>
      <c r="AS57" s="310"/>
      <c r="AT57" s="310"/>
      <c r="AU57" s="310"/>
      <c r="AV57" s="311"/>
      <c r="AY57" s="225"/>
      <c r="AZ57" s="225"/>
      <c r="BA57" s="226"/>
      <c r="BB57" s="226"/>
      <c r="BC57" s="226"/>
      <c r="BD57" s="226"/>
    </row>
    <row r="58" spans="1:56" ht="15" customHeight="1" thickBot="1">
      <c r="A58" s="253"/>
      <c r="B58" s="300"/>
      <c r="C58" s="301"/>
      <c r="D58" s="199" t="s">
        <v>139</v>
      </c>
      <c r="E58" s="19">
        <v>2</v>
      </c>
      <c r="F58" s="20"/>
      <c r="G58" s="138">
        <f t="shared" si="0"/>
      </c>
      <c r="H58" s="139">
        <f t="shared" si="1"/>
      </c>
      <c r="I58" s="142">
        <f t="shared" si="2"/>
      </c>
      <c r="J58" s="210" t="s">
        <v>137</v>
      </c>
      <c r="K58" s="19">
        <v>2</v>
      </c>
      <c r="L58" s="20"/>
      <c r="M58" s="138">
        <f t="shared" si="3"/>
      </c>
      <c r="N58" s="139">
        <f t="shared" si="4"/>
      </c>
      <c r="O58" s="142">
        <f t="shared" si="5"/>
      </c>
      <c r="P58" s="22"/>
      <c r="Q58" s="19"/>
      <c r="R58" s="20"/>
      <c r="S58" s="138">
        <f t="shared" si="6"/>
      </c>
      <c r="T58" s="138">
        <f t="shared" si="7"/>
      </c>
      <c r="U58" s="142">
        <f t="shared" si="8"/>
      </c>
      <c r="V58" s="23"/>
      <c r="W58" s="19"/>
      <c r="X58" s="20"/>
      <c r="Y58" s="138">
        <f t="shared" si="9"/>
      </c>
      <c r="Z58" s="138">
        <f t="shared" si="10"/>
      </c>
      <c r="AA58" s="142">
        <f t="shared" si="11"/>
      </c>
      <c r="AB58" s="220" t="str">
        <f t="shared" si="12"/>
        <v>0</v>
      </c>
      <c r="AC58" s="220" t="str">
        <f t="shared" si="13"/>
        <v>0</v>
      </c>
      <c r="AD58" s="220" t="str">
        <f t="shared" si="14"/>
        <v>0</v>
      </c>
      <c r="AE58" s="220" t="str">
        <f t="shared" si="15"/>
        <v>0</v>
      </c>
      <c r="AF58" s="219">
        <f t="shared" si="16"/>
      </c>
      <c r="AG58" s="219">
        <f t="shared" si="17"/>
      </c>
      <c r="AH58" s="219">
        <f t="shared" si="18"/>
      </c>
      <c r="AI58" s="219">
        <f t="shared" si="19"/>
      </c>
      <c r="AJ58" s="219">
        <f t="shared" si="20"/>
      </c>
      <c r="AK58" s="219">
        <f t="shared" si="21"/>
      </c>
      <c r="AL58" s="219">
        <f t="shared" si="22"/>
      </c>
      <c r="AM58" s="219">
        <f t="shared" si="23"/>
      </c>
      <c r="AN58" s="320"/>
      <c r="AO58" s="312"/>
      <c r="AP58" s="313"/>
      <c r="AQ58" s="313"/>
      <c r="AR58" s="313"/>
      <c r="AS58" s="313"/>
      <c r="AT58" s="313"/>
      <c r="AU58" s="313"/>
      <c r="AV58" s="314"/>
      <c r="AY58" s="225"/>
      <c r="AZ58" s="225"/>
      <c r="BA58" s="226"/>
      <c r="BB58" s="226"/>
      <c r="BC58" s="226"/>
      <c r="BD58" s="226"/>
    </row>
    <row r="59" spans="1:56" ht="15" customHeight="1" thickTop="1">
      <c r="A59" s="253"/>
      <c r="B59" s="300"/>
      <c r="C59" s="301"/>
      <c r="D59" s="199" t="s">
        <v>140</v>
      </c>
      <c r="E59" s="19">
        <v>2</v>
      </c>
      <c r="F59" s="20"/>
      <c r="G59" s="138">
        <f t="shared" si="0"/>
      </c>
      <c r="H59" s="139">
        <f t="shared" si="1"/>
      </c>
      <c r="I59" s="142">
        <f t="shared" si="2"/>
      </c>
      <c r="J59" s="211"/>
      <c r="K59" s="19"/>
      <c r="L59" s="20"/>
      <c r="M59" s="138">
        <f t="shared" si="3"/>
      </c>
      <c r="N59" s="139">
        <f t="shared" si="4"/>
      </c>
      <c r="O59" s="142">
        <f t="shared" si="5"/>
      </c>
      <c r="P59" s="22"/>
      <c r="Q59" s="19"/>
      <c r="R59" s="20"/>
      <c r="S59" s="138">
        <f t="shared" si="6"/>
      </c>
      <c r="T59" s="138">
        <f t="shared" si="7"/>
      </c>
      <c r="U59" s="142">
        <f t="shared" si="8"/>
      </c>
      <c r="V59" s="23"/>
      <c r="W59" s="19"/>
      <c r="X59" s="20"/>
      <c r="Y59" s="138">
        <f t="shared" si="9"/>
      </c>
      <c r="Z59" s="138">
        <f t="shared" si="10"/>
      </c>
      <c r="AA59" s="142">
        <f t="shared" si="11"/>
      </c>
      <c r="AB59" s="220" t="str">
        <f t="shared" si="12"/>
        <v>0</v>
      </c>
      <c r="AC59" s="220" t="str">
        <f t="shared" si="13"/>
        <v>0</v>
      </c>
      <c r="AD59" s="220" t="str">
        <f t="shared" si="14"/>
        <v>0</v>
      </c>
      <c r="AE59" s="220" t="str">
        <f t="shared" si="15"/>
        <v>0</v>
      </c>
      <c r="AF59" s="219">
        <f t="shared" si="16"/>
      </c>
      <c r="AG59" s="219">
        <f t="shared" si="17"/>
      </c>
      <c r="AH59" s="219">
        <f t="shared" si="18"/>
      </c>
      <c r="AI59" s="219">
        <f t="shared" si="19"/>
      </c>
      <c r="AJ59" s="219">
        <f t="shared" si="20"/>
      </c>
      <c r="AK59" s="219">
        <f t="shared" si="21"/>
      </c>
      <c r="AL59" s="219">
        <f t="shared" si="22"/>
      </c>
      <c r="AM59" s="219">
        <f t="shared" si="23"/>
      </c>
      <c r="AN59" s="319" t="s">
        <v>257</v>
      </c>
      <c r="AO59" s="309"/>
      <c r="AP59" s="310"/>
      <c r="AQ59" s="310"/>
      <c r="AR59" s="310"/>
      <c r="AS59" s="310"/>
      <c r="AT59" s="310"/>
      <c r="AU59" s="310"/>
      <c r="AV59" s="311"/>
      <c r="AY59" s="225"/>
      <c r="AZ59" s="225"/>
      <c r="BA59" s="226"/>
      <c r="BB59" s="226"/>
      <c r="BC59" s="226"/>
      <c r="BD59" s="226"/>
    </row>
    <row r="60" spans="1:48" ht="15" customHeight="1" thickBot="1">
      <c r="A60" s="253"/>
      <c r="B60" s="300"/>
      <c r="C60" s="301"/>
      <c r="D60" s="199" t="s">
        <v>141</v>
      </c>
      <c r="E60" s="19">
        <v>2</v>
      </c>
      <c r="F60" s="20"/>
      <c r="G60" s="138">
        <f t="shared" si="0"/>
      </c>
      <c r="H60" s="139">
        <f t="shared" si="1"/>
      </c>
      <c r="I60" s="142">
        <f t="shared" si="2"/>
      </c>
      <c r="J60" s="211"/>
      <c r="K60" s="19"/>
      <c r="L60" s="20"/>
      <c r="M60" s="138">
        <f t="shared" si="3"/>
      </c>
      <c r="N60" s="139">
        <f t="shared" si="4"/>
      </c>
      <c r="O60" s="142">
        <f t="shared" si="5"/>
      </c>
      <c r="P60" s="22"/>
      <c r="Q60" s="19"/>
      <c r="R60" s="20"/>
      <c r="S60" s="138">
        <f t="shared" si="6"/>
      </c>
      <c r="T60" s="138">
        <f t="shared" si="7"/>
      </c>
      <c r="U60" s="142">
        <f t="shared" si="8"/>
      </c>
      <c r="V60" s="23"/>
      <c r="W60" s="19"/>
      <c r="X60" s="20"/>
      <c r="Y60" s="138">
        <f t="shared" si="9"/>
      </c>
      <c r="Z60" s="138">
        <f t="shared" si="10"/>
      </c>
      <c r="AA60" s="142">
        <f t="shared" si="11"/>
      </c>
      <c r="AB60" s="220" t="str">
        <f t="shared" si="12"/>
        <v>0</v>
      </c>
      <c r="AC60" s="220" t="str">
        <f t="shared" si="13"/>
        <v>0</v>
      </c>
      <c r="AD60" s="220" t="str">
        <f t="shared" si="14"/>
        <v>0</v>
      </c>
      <c r="AE60" s="220" t="str">
        <f t="shared" si="15"/>
        <v>0</v>
      </c>
      <c r="AF60" s="219">
        <f t="shared" si="16"/>
      </c>
      <c r="AG60" s="219">
        <f t="shared" si="17"/>
      </c>
      <c r="AH60" s="219">
        <f t="shared" si="18"/>
      </c>
      <c r="AI60" s="219">
        <f t="shared" si="19"/>
      </c>
      <c r="AJ60" s="219">
        <f t="shared" si="20"/>
      </c>
      <c r="AK60" s="219">
        <f t="shared" si="21"/>
      </c>
      <c r="AL60" s="219">
        <f t="shared" si="22"/>
      </c>
      <c r="AM60" s="219">
        <f t="shared" si="23"/>
      </c>
      <c r="AN60" s="320"/>
      <c r="AO60" s="312"/>
      <c r="AP60" s="313"/>
      <c r="AQ60" s="313"/>
      <c r="AR60" s="313"/>
      <c r="AS60" s="313"/>
      <c r="AT60" s="313"/>
      <c r="AU60" s="313"/>
      <c r="AV60" s="314"/>
    </row>
    <row r="61" spans="1:48" ht="15" customHeight="1" thickTop="1">
      <c r="A61" s="253"/>
      <c r="B61" s="288"/>
      <c r="C61" s="304"/>
      <c r="D61" s="199" t="s">
        <v>142</v>
      </c>
      <c r="E61" s="19">
        <v>2</v>
      </c>
      <c r="F61" s="20"/>
      <c r="G61" s="138">
        <f t="shared" si="0"/>
      </c>
      <c r="H61" s="139">
        <f t="shared" si="1"/>
      </c>
      <c r="I61" s="142">
        <f t="shared" si="2"/>
      </c>
      <c r="J61" s="211"/>
      <c r="K61" s="19"/>
      <c r="L61" s="20"/>
      <c r="M61" s="138">
        <f t="shared" si="3"/>
      </c>
      <c r="N61" s="139">
        <f t="shared" si="4"/>
      </c>
      <c r="O61" s="142">
        <f t="shared" si="5"/>
      </c>
      <c r="P61" s="22"/>
      <c r="Q61" s="19"/>
      <c r="R61" s="20"/>
      <c r="S61" s="138">
        <f t="shared" si="6"/>
      </c>
      <c r="T61" s="138">
        <f t="shared" si="7"/>
      </c>
      <c r="U61" s="142">
        <f t="shared" si="8"/>
      </c>
      <c r="V61" s="23"/>
      <c r="W61" s="19"/>
      <c r="X61" s="20"/>
      <c r="Y61" s="138">
        <f t="shared" si="9"/>
      </c>
      <c r="Z61" s="138">
        <f t="shared" si="10"/>
      </c>
      <c r="AA61" s="142">
        <f t="shared" si="11"/>
      </c>
      <c r="AB61" s="220" t="str">
        <f t="shared" si="12"/>
        <v>0</v>
      </c>
      <c r="AC61" s="220" t="str">
        <f t="shared" si="13"/>
        <v>0</v>
      </c>
      <c r="AD61" s="220" t="str">
        <f t="shared" si="14"/>
        <v>0</v>
      </c>
      <c r="AE61" s="220" t="str">
        <f t="shared" si="15"/>
        <v>0</v>
      </c>
      <c r="AF61" s="219">
        <f t="shared" si="16"/>
      </c>
      <c r="AG61" s="219">
        <f t="shared" si="17"/>
      </c>
      <c r="AH61" s="219">
        <f t="shared" si="18"/>
      </c>
      <c r="AI61" s="219">
        <f t="shared" si="19"/>
      </c>
      <c r="AJ61" s="219">
        <f t="shared" si="20"/>
      </c>
      <c r="AK61" s="219">
        <f t="shared" si="21"/>
      </c>
      <c r="AL61" s="219">
        <f t="shared" si="22"/>
      </c>
      <c r="AM61" s="219">
        <f t="shared" si="23"/>
      </c>
      <c r="AN61" s="319" t="s">
        <v>258</v>
      </c>
      <c r="AO61" s="309"/>
      <c r="AP61" s="310"/>
      <c r="AQ61" s="310"/>
      <c r="AR61" s="310"/>
      <c r="AS61" s="310"/>
      <c r="AT61" s="310"/>
      <c r="AU61" s="310"/>
      <c r="AV61" s="311"/>
    </row>
    <row r="62" spans="1:48" ht="15" customHeight="1" thickBot="1">
      <c r="A62" s="253"/>
      <c r="B62" s="296" t="s">
        <v>132</v>
      </c>
      <c r="C62" s="297"/>
      <c r="D62" s="199" t="s">
        <v>9</v>
      </c>
      <c r="E62" s="19">
        <v>2</v>
      </c>
      <c r="F62" s="20"/>
      <c r="G62" s="138">
        <f t="shared" si="0"/>
      </c>
      <c r="H62" s="139">
        <f t="shared" si="1"/>
      </c>
      <c r="I62" s="142">
        <f t="shared" si="2"/>
      </c>
      <c r="J62" s="210" t="s">
        <v>92</v>
      </c>
      <c r="K62" s="19">
        <v>2</v>
      </c>
      <c r="L62" s="20"/>
      <c r="M62" s="138">
        <f t="shared" si="3"/>
      </c>
      <c r="N62" s="139">
        <f t="shared" si="4"/>
      </c>
      <c r="O62" s="142">
        <f t="shared" si="5"/>
      </c>
      <c r="P62" s="78" t="s">
        <v>88</v>
      </c>
      <c r="Q62" s="19">
        <v>2</v>
      </c>
      <c r="R62" s="20"/>
      <c r="S62" s="138">
        <f t="shared" si="6"/>
      </c>
      <c r="T62" s="138">
        <f t="shared" si="7"/>
      </c>
      <c r="U62" s="142">
        <f t="shared" si="8"/>
      </c>
      <c r="V62" s="23"/>
      <c r="W62" s="19"/>
      <c r="X62" s="20"/>
      <c r="Y62" s="138">
        <f t="shared" si="9"/>
      </c>
      <c r="Z62" s="138">
        <f t="shared" si="10"/>
      </c>
      <c r="AA62" s="142">
        <f t="shared" si="11"/>
      </c>
      <c r="AB62" s="220" t="str">
        <f t="shared" si="12"/>
        <v>0</v>
      </c>
      <c r="AC62" s="220" t="str">
        <f t="shared" si="13"/>
        <v>0</v>
      </c>
      <c r="AD62" s="220" t="str">
        <f t="shared" si="14"/>
        <v>0</v>
      </c>
      <c r="AE62" s="220" t="str">
        <f t="shared" si="15"/>
        <v>0</v>
      </c>
      <c r="AF62" s="219">
        <f t="shared" si="16"/>
      </c>
      <c r="AG62" s="219">
        <f t="shared" si="17"/>
      </c>
      <c r="AH62" s="219">
        <f t="shared" si="18"/>
      </c>
      <c r="AI62" s="219">
        <f t="shared" si="19"/>
      </c>
      <c r="AJ62" s="219">
        <f t="shared" si="20"/>
      </c>
      <c r="AK62" s="219">
        <f t="shared" si="21"/>
      </c>
      <c r="AL62" s="219">
        <f t="shared" si="22"/>
      </c>
      <c r="AM62" s="219">
        <f t="shared" si="23"/>
      </c>
      <c r="AN62" s="320"/>
      <c r="AO62" s="312"/>
      <c r="AP62" s="313"/>
      <c r="AQ62" s="313"/>
      <c r="AR62" s="313"/>
      <c r="AS62" s="313"/>
      <c r="AT62" s="313"/>
      <c r="AU62" s="313"/>
      <c r="AV62" s="314"/>
    </row>
    <row r="63" spans="1:48" ht="15" customHeight="1" thickTop="1">
      <c r="A63" s="253"/>
      <c r="B63" s="300"/>
      <c r="C63" s="301"/>
      <c r="D63" s="199" t="s">
        <v>144</v>
      </c>
      <c r="E63" s="19">
        <v>2</v>
      </c>
      <c r="F63" s="20"/>
      <c r="G63" s="138">
        <f t="shared" si="0"/>
      </c>
      <c r="H63" s="139">
        <f t="shared" si="1"/>
      </c>
      <c r="I63" s="142">
        <f t="shared" si="2"/>
      </c>
      <c r="J63" s="210" t="s">
        <v>145</v>
      </c>
      <c r="K63" s="19">
        <v>2</v>
      </c>
      <c r="L63" s="20"/>
      <c r="M63" s="138">
        <f t="shared" si="3"/>
      </c>
      <c r="N63" s="139">
        <f t="shared" si="4"/>
      </c>
      <c r="O63" s="142">
        <f t="shared" si="5"/>
      </c>
      <c r="P63" s="78"/>
      <c r="Q63" s="19"/>
      <c r="R63" s="20"/>
      <c r="S63" s="138">
        <f t="shared" si="6"/>
      </c>
      <c r="T63" s="138">
        <f t="shared" si="7"/>
      </c>
      <c r="U63" s="142">
        <f t="shared" si="8"/>
      </c>
      <c r="V63" s="23"/>
      <c r="W63" s="19"/>
      <c r="X63" s="20"/>
      <c r="Y63" s="138">
        <f t="shared" si="9"/>
      </c>
      <c r="Z63" s="138">
        <f t="shared" si="10"/>
      </c>
      <c r="AA63" s="142">
        <f t="shared" si="11"/>
      </c>
      <c r="AB63" s="220" t="str">
        <f t="shared" si="12"/>
        <v>0</v>
      </c>
      <c r="AC63" s="220" t="str">
        <f t="shared" si="13"/>
        <v>0</v>
      </c>
      <c r="AD63" s="220" t="str">
        <f t="shared" si="14"/>
        <v>0</v>
      </c>
      <c r="AE63" s="220" t="str">
        <f t="shared" si="15"/>
        <v>0</v>
      </c>
      <c r="AF63" s="219">
        <f t="shared" si="16"/>
      </c>
      <c r="AG63" s="219">
        <f t="shared" si="17"/>
      </c>
      <c r="AH63" s="219">
        <f t="shared" si="18"/>
      </c>
      <c r="AI63" s="219">
        <f t="shared" si="19"/>
      </c>
      <c r="AJ63" s="219">
        <f t="shared" si="20"/>
      </c>
      <c r="AK63" s="219">
        <f t="shared" si="21"/>
      </c>
      <c r="AL63" s="219">
        <f t="shared" si="22"/>
      </c>
      <c r="AM63" s="219">
        <f t="shared" si="23"/>
      </c>
      <c r="AN63" s="319" t="s">
        <v>82</v>
      </c>
      <c r="AO63" s="309"/>
      <c r="AP63" s="310"/>
      <c r="AQ63" s="310"/>
      <c r="AR63" s="310"/>
      <c r="AS63" s="310"/>
      <c r="AT63" s="310"/>
      <c r="AU63" s="310"/>
      <c r="AV63" s="311"/>
    </row>
    <row r="64" spans="1:48" ht="15" customHeight="1" thickBot="1">
      <c r="A64" s="253"/>
      <c r="B64" s="300"/>
      <c r="C64" s="301"/>
      <c r="D64" s="199" t="s">
        <v>146</v>
      </c>
      <c r="E64" s="19">
        <v>2</v>
      </c>
      <c r="F64" s="20"/>
      <c r="G64" s="138">
        <f t="shared" si="0"/>
      </c>
      <c r="H64" s="139">
        <f t="shared" si="1"/>
      </c>
      <c r="I64" s="142">
        <f t="shared" si="2"/>
      </c>
      <c r="J64" s="210" t="s">
        <v>147</v>
      </c>
      <c r="K64" s="19">
        <v>2</v>
      </c>
      <c r="L64" s="20"/>
      <c r="M64" s="138">
        <f t="shared" si="3"/>
      </c>
      <c r="N64" s="139">
        <f t="shared" si="4"/>
      </c>
      <c r="O64" s="142">
        <f t="shared" si="5"/>
      </c>
      <c r="P64" s="22"/>
      <c r="Q64" s="19"/>
      <c r="R64" s="20"/>
      <c r="S64" s="138">
        <f t="shared" si="6"/>
      </c>
      <c r="T64" s="138">
        <f t="shared" si="7"/>
      </c>
      <c r="U64" s="142">
        <f t="shared" si="8"/>
      </c>
      <c r="V64" s="23"/>
      <c r="W64" s="19"/>
      <c r="X64" s="20"/>
      <c r="Y64" s="138">
        <f t="shared" si="9"/>
      </c>
      <c r="Z64" s="138">
        <f t="shared" si="10"/>
      </c>
      <c r="AA64" s="142">
        <f t="shared" si="11"/>
      </c>
      <c r="AB64" s="220" t="str">
        <f t="shared" si="12"/>
        <v>0</v>
      </c>
      <c r="AC64" s="220" t="str">
        <f t="shared" si="13"/>
        <v>0</v>
      </c>
      <c r="AD64" s="220" t="str">
        <f t="shared" si="14"/>
        <v>0</v>
      </c>
      <c r="AE64" s="220" t="str">
        <f t="shared" si="15"/>
        <v>0</v>
      </c>
      <c r="AF64" s="219">
        <f t="shared" si="16"/>
      </c>
      <c r="AG64" s="219">
        <f t="shared" si="17"/>
      </c>
      <c r="AH64" s="219">
        <f t="shared" si="18"/>
      </c>
      <c r="AI64" s="219">
        <f t="shared" si="19"/>
      </c>
      <c r="AJ64" s="219">
        <f t="shared" si="20"/>
      </c>
      <c r="AK64" s="219">
        <f t="shared" si="21"/>
      </c>
      <c r="AL64" s="219">
        <f t="shared" si="22"/>
      </c>
      <c r="AM64" s="219">
        <f t="shared" si="23"/>
      </c>
      <c r="AN64" s="320"/>
      <c r="AO64" s="312"/>
      <c r="AP64" s="313"/>
      <c r="AQ64" s="313"/>
      <c r="AR64" s="313"/>
      <c r="AS64" s="313"/>
      <c r="AT64" s="313"/>
      <c r="AU64" s="313"/>
      <c r="AV64" s="314"/>
    </row>
    <row r="65" spans="1:48" ht="15" customHeight="1" thickTop="1">
      <c r="A65" s="253"/>
      <c r="B65" s="300"/>
      <c r="C65" s="301"/>
      <c r="D65" s="199" t="s">
        <v>148</v>
      </c>
      <c r="E65" s="19">
        <v>2</v>
      </c>
      <c r="F65" s="20"/>
      <c r="G65" s="138">
        <f t="shared" si="0"/>
      </c>
      <c r="H65" s="139">
        <f t="shared" si="1"/>
      </c>
      <c r="I65" s="142">
        <f t="shared" si="2"/>
      </c>
      <c r="J65" s="188" t="s">
        <v>149</v>
      </c>
      <c r="K65" s="19">
        <v>2</v>
      </c>
      <c r="L65" s="20"/>
      <c r="M65" s="138">
        <f t="shared" si="3"/>
      </c>
      <c r="N65" s="139">
        <f t="shared" si="4"/>
      </c>
      <c r="O65" s="142">
        <f t="shared" si="5"/>
      </c>
      <c r="P65" s="22"/>
      <c r="Q65" s="19"/>
      <c r="R65" s="20"/>
      <c r="S65" s="138">
        <f t="shared" si="6"/>
      </c>
      <c r="T65" s="138">
        <f t="shared" si="7"/>
      </c>
      <c r="U65" s="142">
        <f t="shared" si="8"/>
      </c>
      <c r="V65" s="23"/>
      <c r="W65" s="19"/>
      <c r="X65" s="20"/>
      <c r="Y65" s="138">
        <f t="shared" si="9"/>
      </c>
      <c r="Z65" s="138">
        <f t="shared" si="10"/>
      </c>
      <c r="AA65" s="142">
        <f t="shared" si="11"/>
      </c>
      <c r="AB65" s="220" t="str">
        <f t="shared" si="12"/>
        <v>0</v>
      </c>
      <c r="AC65" s="220" t="str">
        <f t="shared" si="13"/>
        <v>0</v>
      </c>
      <c r="AD65" s="220" t="str">
        <f t="shared" si="14"/>
        <v>0</v>
      </c>
      <c r="AE65" s="220" t="str">
        <f t="shared" si="15"/>
        <v>0</v>
      </c>
      <c r="AF65" s="219">
        <f t="shared" si="16"/>
      </c>
      <c r="AG65" s="219">
        <f t="shared" si="17"/>
      </c>
      <c r="AH65" s="219">
        <f t="shared" si="18"/>
      </c>
      <c r="AI65" s="219">
        <f t="shared" si="19"/>
      </c>
      <c r="AJ65" s="219">
        <f t="shared" si="20"/>
      </c>
      <c r="AK65" s="219">
        <f t="shared" si="21"/>
      </c>
      <c r="AL65" s="219">
        <f t="shared" si="22"/>
      </c>
      <c r="AM65" s="219">
        <f t="shared" si="23"/>
      </c>
      <c r="AN65" s="319" t="s">
        <v>83</v>
      </c>
      <c r="AO65" s="309"/>
      <c r="AP65" s="310"/>
      <c r="AQ65" s="310"/>
      <c r="AR65" s="310"/>
      <c r="AS65" s="310"/>
      <c r="AT65" s="310"/>
      <c r="AU65" s="310"/>
      <c r="AV65" s="311"/>
    </row>
    <row r="66" spans="1:48" ht="15" customHeight="1" thickBot="1">
      <c r="A66" s="253"/>
      <c r="B66" s="300"/>
      <c r="C66" s="301"/>
      <c r="D66" s="199" t="s">
        <v>150</v>
      </c>
      <c r="E66" s="19">
        <v>2</v>
      </c>
      <c r="F66" s="20"/>
      <c r="G66" s="138">
        <f t="shared" si="0"/>
      </c>
      <c r="H66" s="139">
        <f t="shared" si="1"/>
      </c>
      <c r="I66" s="142">
        <f t="shared" si="2"/>
      </c>
      <c r="J66" s="212" t="s">
        <v>143</v>
      </c>
      <c r="K66" s="162">
        <v>2</v>
      </c>
      <c r="L66" s="20"/>
      <c r="M66" s="138">
        <f t="shared" si="3"/>
      </c>
      <c r="N66" s="139">
        <f t="shared" si="4"/>
      </c>
      <c r="O66" s="142">
        <f t="shared" si="5"/>
      </c>
      <c r="P66" s="22"/>
      <c r="Q66" s="19"/>
      <c r="R66" s="20"/>
      <c r="S66" s="138">
        <f t="shared" si="6"/>
      </c>
      <c r="T66" s="138">
        <f t="shared" si="7"/>
      </c>
      <c r="U66" s="142">
        <f t="shared" si="8"/>
      </c>
      <c r="V66" s="23"/>
      <c r="W66" s="19"/>
      <c r="X66" s="20"/>
      <c r="Y66" s="138">
        <f t="shared" si="9"/>
      </c>
      <c r="Z66" s="138">
        <f t="shared" si="10"/>
      </c>
      <c r="AA66" s="142">
        <f t="shared" si="11"/>
      </c>
      <c r="AB66" s="220" t="str">
        <f t="shared" si="12"/>
        <v>0</v>
      </c>
      <c r="AC66" s="220" t="str">
        <f t="shared" si="13"/>
        <v>0</v>
      </c>
      <c r="AD66" s="220" t="str">
        <f t="shared" si="14"/>
        <v>0</v>
      </c>
      <c r="AE66" s="220" t="str">
        <f t="shared" si="15"/>
        <v>0</v>
      </c>
      <c r="AF66" s="219">
        <f t="shared" si="16"/>
      </c>
      <c r="AG66" s="219">
        <f t="shared" si="17"/>
      </c>
      <c r="AH66" s="219">
        <f t="shared" si="18"/>
      </c>
      <c r="AI66" s="219">
        <f t="shared" si="19"/>
      </c>
      <c r="AJ66" s="219">
        <f t="shared" si="20"/>
      </c>
      <c r="AK66" s="219">
        <f t="shared" si="21"/>
      </c>
      <c r="AL66" s="219">
        <f t="shared" si="22"/>
      </c>
      <c r="AM66" s="219">
        <f t="shared" si="23"/>
      </c>
      <c r="AN66" s="320"/>
      <c r="AO66" s="312"/>
      <c r="AP66" s="313"/>
      <c r="AQ66" s="313"/>
      <c r="AR66" s="313"/>
      <c r="AS66" s="313"/>
      <c r="AT66" s="313"/>
      <c r="AU66" s="313"/>
      <c r="AV66" s="314"/>
    </row>
    <row r="67" spans="1:48" ht="15" customHeight="1" thickBot="1" thickTop="1">
      <c r="A67" s="254"/>
      <c r="B67" s="298"/>
      <c r="C67" s="299"/>
      <c r="D67" s="200" t="s">
        <v>151</v>
      </c>
      <c r="E67" s="8">
        <v>2</v>
      </c>
      <c r="F67" s="90"/>
      <c r="G67" s="143">
        <f t="shared" si="0"/>
      </c>
      <c r="H67" s="144">
        <f t="shared" si="1"/>
      </c>
      <c r="I67" s="145">
        <f t="shared" si="2"/>
      </c>
      <c r="J67" s="213"/>
      <c r="K67" s="8"/>
      <c r="L67" s="90"/>
      <c r="M67" s="143">
        <f t="shared" si="3"/>
      </c>
      <c r="N67" s="144">
        <f t="shared" si="4"/>
      </c>
      <c r="O67" s="145">
        <f t="shared" si="5"/>
      </c>
      <c r="P67" s="7"/>
      <c r="Q67" s="8"/>
      <c r="R67" s="90"/>
      <c r="S67" s="143">
        <f t="shared" si="6"/>
      </c>
      <c r="T67" s="143">
        <f t="shared" si="7"/>
      </c>
      <c r="U67" s="145">
        <f t="shared" si="8"/>
      </c>
      <c r="V67" s="91"/>
      <c r="W67" s="8"/>
      <c r="X67" s="90"/>
      <c r="Y67" s="143">
        <f t="shared" si="9"/>
      </c>
      <c r="Z67" s="143">
        <f t="shared" si="10"/>
      </c>
      <c r="AA67" s="145">
        <f t="shared" si="11"/>
      </c>
      <c r="AB67" s="220" t="str">
        <f t="shared" si="12"/>
        <v>0</v>
      </c>
      <c r="AC67" s="220" t="str">
        <f t="shared" si="13"/>
        <v>0</v>
      </c>
      <c r="AD67" s="220" t="str">
        <f t="shared" si="14"/>
        <v>0</v>
      </c>
      <c r="AE67" s="220" t="str">
        <f t="shared" si="15"/>
        <v>0</v>
      </c>
      <c r="AF67" s="219">
        <f t="shared" si="16"/>
      </c>
      <c r="AG67" s="219">
        <f t="shared" si="17"/>
      </c>
      <c r="AH67" s="219">
        <f t="shared" si="18"/>
      </c>
      <c r="AI67" s="219">
        <f t="shared" si="19"/>
      </c>
      <c r="AJ67" s="219">
        <f t="shared" si="20"/>
      </c>
      <c r="AK67" s="219">
        <f t="shared" si="21"/>
      </c>
      <c r="AL67" s="219">
        <f t="shared" si="22"/>
      </c>
      <c r="AM67" s="219">
        <f t="shared" si="23"/>
      </c>
      <c r="AN67" s="319" t="s">
        <v>108</v>
      </c>
      <c r="AO67" s="309"/>
      <c r="AP67" s="310"/>
      <c r="AQ67" s="310"/>
      <c r="AR67" s="310"/>
      <c r="AS67" s="310"/>
      <c r="AT67" s="310"/>
      <c r="AU67" s="310"/>
      <c r="AV67" s="311"/>
    </row>
    <row r="68" spans="1:48" ht="15" customHeight="1" thickBot="1">
      <c r="A68" s="252" t="s">
        <v>80</v>
      </c>
      <c r="B68" s="302" t="s">
        <v>131</v>
      </c>
      <c r="C68" s="303"/>
      <c r="D68" s="198" t="s">
        <v>10</v>
      </c>
      <c r="E68" s="69">
        <v>2</v>
      </c>
      <c r="F68" s="70"/>
      <c r="G68" s="71">
        <f t="shared" si="0"/>
      </c>
      <c r="H68" s="141">
        <f t="shared" si="1"/>
      </c>
      <c r="I68" s="72">
        <f t="shared" si="2"/>
      </c>
      <c r="J68" s="214" t="s">
        <v>11</v>
      </c>
      <c r="K68" s="69">
        <v>2</v>
      </c>
      <c r="L68" s="70"/>
      <c r="M68" s="71">
        <f t="shared" si="3"/>
      </c>
      <c r="N68" s="141">
        <f t="shared" si="4"/>
      </c>
      <c r="O68" s="72">
        <f t="shared" si="5"/>
      </c>
      <c r="P68" s="68" t="s">
        <v>12</v>
      </c>
      <c r="Q68" s="69">
        <v>2</v>
      </c>
      <c r="R68" s="70"/>
      <c r="S68" s="71">
        <f t="shared" si="6"/>
      </c>
      <c r="T68" s="71">
        <f t="shared" si="7"/>
      </c>
      <c r="U68" s="72">
        <f t="shared" si="8"/>
      </c>
      <c r="V68" s="74"/>
      <c r="W68" s="69"/>
      <c r="X68" s="70"/>
      <c r="Y68" s="71">
        <f t="shared" si="9"/>
      </c>
      <c r="Z68" s="71">
        <f t="shared" si="10"/>
      </c>
      <c r="AA68" s="72">
        <f t="shared" si="11"/>
      </c>
      <c r="AB68" s="220" t="str">
        <f t="shared" si="12"/>
        <v>0</v>
      </c>
      <c r="AC68" s="220" t="str">
        <f t="shared" si="13"/>
        <v>0</v>
      </c>
      <c r="AD68" s="220" t="str">
        <f t="shared" si="14"/>
        <v>0</v>
      </c>
      <c r="AE68" s="220" t="str">
        <f t="shared" si="15"/>
        <v>0</v>
      </c>
      <c r="AF68" s="219">
        <f t="shared" si="16"/>
      </c>
      <c r="AG68" s="219">
        <f t="shared" si="17"/>
      </c>
      <c r="AH68" s="219">
        <f t="shared" si="18"/>
      </c>
      <c r="AI68" s="219">
        <f t="shared" si="19"/>
      </c>
      <c r="AJ68" s="219">
        <f t="shared" si="20"/>
      </c>
      <c r="AK68" s="219">
        <f t="shared" si="21"/>
      </c>
      <c r="AL68" s="219">
        <f t="shared" si="22"/>
      </c>
      <c r="AM68" s="219">
        <f t="shared" si="23"/>
      </c>
      <c r="AN68" s="320"/>
      <c r="AO68" s="312"/>
      <c r="AP68" s="313"/>
      <c r="AQ68" s="313"/>
      <c r="AR68" s="313"/>
      <c r="AS68" s="313"/>
      <c r="AT68" s="313"/>
      <c r="AU68" s="313"/>
      <c r="AV68" s="314"/>
    </row>
    <row r="69" spans="1:48" ht="15" customHeight="1" thickTop="1">
      <c r="A69" s="253"/>
      <c r="B69" s="288"/>
      <c r="C69" s="304"/>
      <c r="D69" s="199" t="s">
        <v>152</v>
      </c>
      <c r="E69" s="19">
        <v>2</v>
      </c>
      <c r="F69" s="20"/>
      <c r="G69" s="138">
        <f t="shared" si="0"/>
      </c>
      <c r="H69" s="139">
        <f t="shared" si="1"/>
      </c>
      <c r="I69" s="142">
        <f t="shared" si="2"/>
      </c>
      <c r="J69" s="210" t="s">
        <v>153</v>
      </c>
      <c r="K69" s="19">
        <v>2</v>
      </c>
      <c r="L69" s="20"/>
      <c r="M69" s="138">
        <f t="shared" si="3"/>
      </c>
      <c r="N69" s="139">
        <f t="shared" si="4"/>
      </c>
      <c r="O69" s="142">
        <f t="shared" si="5"/>
      </c>
      <c r="P69" s="22"/>
      <c r="Q69" s="19"/>
      <c r="R69" s="20"/>
      <c r="S69" s="138">
        <f t="shared" si="6"/>
      </c>
      <c r="T69" s="138">
        <f t="shared" si="7"/>
      </c>
      <c r="U69" s="142">
        <f t="shared" si="8"/>
      </c>
      <c r="V69" s="23"/>
      <c r="W69" s="19"/>
      <c r="X69" s="20"/>
      <c r="Y69" s="138">
        <f t="shared" si="9"/>
      </c>
      <c r="Z69" s="138">
        <f t="shared" si="10"/>
      </c>
      <c r="AA69" s="142">
        <f t="shared" si="11"/>
      </c>
      <c r="AB69" s="220" t="str">
        <f t="shared" si="12"/>
        <v>0</v>
      </c>
      <c r="AC69" s="220" t="str">
        <f t="shared" si="13"/>
        <v>0</v>
      </c>
      <c r="AD69" s="220" t="str">
        <f t="shared" si="14"/>
        <v>0</v>
      </c>
      <c r="AE69" s="220" t="str">
        <f t="shared" si="15"/>
        <v>0</v>
      </c>
      <c r="AF69" s="219">
        <f t="shared" si="16"/>
      </c>
      <c r="AG69" s="219">
        <f t="shared" si="17"/>
      </c>
      <c r="AH69" s="219">
        <f t="shared" si="18"/>
      </c>
      <c r="AI69" s="219">
        <f t="shared" si="19"/>
      </c>
      <c r="AJ69" s="219">
        <f t="shared" si="20"/>
      </c>
      <c r="AK69" s="219">
        <f t="shared" si="21"/>
      </c>
      <c r="AL69" s="219">
        <f t="shared" si="22"/>
      </c>
      <c r="AM69" s="219">
        <f t="shared" si="23"/>
      </c>
      <c r="AN69" s="319" t="s">
        <v>109</v>
      </c>
      <c r="AO69" s="309"/>
      <c r="AP69" s="310"/>
      <c r="AQ69" s="310"/>
      <c r="AR69" s="310"/>
      <c r="AS69" s="310"/>
      <c r="AT69" s="310"/>
      <c r="AU69" s="310"/>
      <c r="AV69" s="311"/>
    </row>
    <row r="70" spans="1:48" ht="15" customHeight="1" thickBot="1">
      <c r="A70" s="253"/>
      <c r="B70" s="296" t="s">
        <v>132</v>
      </c>
      <c r="C70" s="297"/>
      <c r="D70" s="192"/>
      <c r="E70" s="19"/>
      <c r="F70" s="20"/>
      <c r="G70" s="138">
        <f t="shared" si="0"/>
      </c>
      <c r="H70" s="139">
        <f t="shared" si="1"/>
      </c>
      <c r="I70" s="142">
        <f t="shared" si="2"/>
      </c>
      <c r="J70" s="199" t="s">
        <v>110</v>
      </c>
      <c r="K70" s="19">
        <v>2</v>
      </c>
      <c r="L70" s="20"/>
      <c r="M70" s="138">
        <f t="shared" si="3"/>
      </c>
      <c r="N70" s="139">
        <f t="shared" si="4"/>
      </c>
      <c r="O70" s="142">
        <f t="shared" si="5"/>
      </c>
      <c r="P70" s="78" t="s">
        <v>111</v>
      </c>
      <c r="Q70" s="19">
        <v>2</v>
      </c>
      <c r="R70" s="20"/>
      <c r="S70" s="138">
        <f t="shared" si="6"/>
      </c>
      <c r="T70" s="138">
        <f t="shared" si="7"/>
      </c>
      <c r="U70" s="142">
        <f t="shared" si="8"/>
      </c>
      <c r="V70" s="23"/>
      <c r="W70" s="19"/>
      <c r="X70" s="20"/>
      <c r="Y70" s="138">
        <f t="shared" si="9"/>
      </c>
      <c r="Z70" s="138">
        <f t="shared" si="10"/>
      </c>
      <c r="AA70" s="142">
        <f t="shared" si="11"/>
      </c>
      <c r="AB70" s="220" t="str">
        <f t="shared" si="12"/>
        <v>0</v>
      </c>
      <c r="AC70" s="220" t="str">
        <f t="shared" si="13"/>
        <v>0</v>
      </c>
      <c r="AD70" s="220" t="str">
        <f t="shared" si="14"/>
        <v>0</v>
      </c>
      <c r="AE70" s="220" t="str">
        <f t="shared" si="15"/>
        <v>0</v>
      </c>
      <c r="AF70" s="219">
        <f t="shared" si="16"/>
      </c>
      <c r="AG70" s="219">
        <f t="shared" si="17"/>
      </c>
      <c r="AH70" s="219">
        <f t="shared" si="18"/>
      </c>
      <c r="AI70" s="219">
        <f t="shared" si="19"/>
      </c>
      <c r="AJ70" s="219">
        <f t="shared" si="20"/>
      </c>
      <c r="AK70" s="219">
        <f t="shared" si="21"/>
      </c>
      <c r="AL70" s="219">
        <f t="shared" si="22"/>
      </c>
      <c r="AM70" s="219">
        <f t="shared" si="23"/>
      </c>
      <c r="AN70" s="320"/>
      <c r="AO70" s="312"/>
      <c r="AP70" s="313"/>
      <c r="AQ70" s="313"/>
      <c r="AR70" s="313"/>
      <c r="AS70" s="313"/>
      <c r="AT70" s="313"/>
      <c r="AU70" s="313"/>
      <c r="AV70" s="314"/>
    </row>
    <row r="71" spans="1:48" ht="15" customHeight="1" thickTop="1">
      <c r="A71" s="253"/>
      <c r="B71" s="300"/>
      <c r="C71" s="301"/>
      <c r="D71" s="192"/>
      <c r="E71" s="19"/>
      <c r="F71" s="20"/>
      <c r="G71" s="138">
        <f t="shared" si="0"/>
      </c>
      <c r="H71" s="139">
        <f t="shared" si="1"/>
      </c>
      <c r="I71" s="142">
        <f t="shared" si="2"/>
      </c>
      <c r="J71" s="199" t="s">
        <v>154</v>
      </c>
      <c r="K71" s="19">
        <v>2</v>
      </c>
      <c r="L71" s="20"/>
      <c r="M71" s="138">
        <f t="shared" si="3"/>
      </c>
      <c r="N71" s="139">
        <f t="shared" si="4"/>
      </c>
      <c r="O71" s="142">
        <f t="shared" si="5"/>
      </c>
      <c r="P71" s="78" t="s">
        <v>156</v>
      </c>
      <c r="Q71" s="19">
        <v>2</v>
      </c>
      <c r="R71" s="20"/>
      <c r="S71" s="138">
        <f t="shared" si="6"/>
      </c>
      <c r="T71" s="138">
        <f t="shared" si="7"/>
      </c>
      <c r="U71" s="142">
        <f t="shared" si="8"/>
      </c>
      <c r="V71" s="23"/>
      <c r="W71" s="19"/>
      <c r="X71" s="20"/>
      <c r="Y71" s="138">
        <f t="shared" si="9"/>
      </c>
      <c r="Z71" s="138">
        <f t="shared" si="10"/>
      </c>
      <c r="AA71" s="142">
        <f t="shared" si="11"/>
      </c>
      <c r="AB71" s="220" t="str">
        <f t="shared" si="12"/>
        <v>0</v>
      </c>
      <c r="AC71" s="220" t="str">
        <f t="shared" si="13"/>
        <v>0</v>
      </c>
      <c r="AD71" s="220" t="str">
        <f t="shared" si="14"/>
        <v>0</v>
      </c>
      <c r="AE71" s="220" t="str">
        <f t="shared" si="15"/>
        <v>0</v>
      </c>
      <c r="AF71" s="219">
        <f t="shared" si="16"/>
      </c>
      <c r="AG71" s="219">
        <f t="shared" si="17"/>
      </c>
      <c r="AH71" s="219">
        <f t="shared" si="18"/>
      </c>
      <c r="AI71" s="219">
        <f t="shared" si="19"/>
      </c>
      <c r="AJ71" s="219">
        <f t="shared" si="20"/>
      </c>
      <c r="AK71" s="219">
        <f t="shared" si="21"/>
      </c>
      <c r="AL71" s="219">
        <f t="shared" si="22"/>
      </c>
      <c r="AM71" s="219">
        <f t="shared" si="23"/>
      </c>
      <c r="AN71" s="319" t="s">
        <v>86</v>
      </c>
      <c r="AO71" s="309"/>
      <c r="AP71" s="310"/>
      <c r="AQ71" s="310"/>
      <c r="AR71" s="310"/>
      <c r="AS71" s="310"/>
      <c r="AT71" s="310"/>
      <c r="AU71" s="310"/>
      <c r="AV71" s="311"/>
    </row>
    <row r="72" spans="1:48" ht="15" customHeight="1" thickBot="1">
      <c r="A72" s="254"/>
      <c r="B72" s="298"/>
      <c r="C72" s="299"/>
      <c r="D72" s="194"/>
      <c r="E72" s="8"/>
      <c r="F72" s="90"/>
      <c r="G72" s="143">
        <f t="shared" si="0"/>
      </c>
      <c r="H72" s="144">
        <f t="shared" si="1"/>
      </c>
      <c r="I72" s="145">
        <f t="shared" si="2"/>
      </c>
      <c r="J72" s="215" t="s">
        <v>155</v>
      </c>
      <c r="K72" s="8">
        <v>2</v>
      </c>
      <c r="L72" s="90"/>
      <c r="M72" s="143">
        <f t="shared" si="3"/>
      </c>
      <c r="N72" s="144">
        <f t="shared" si="4"/>
      </c>
      <c r="O72" s="145">
        <f t="shared" si="5"/>
      </c>
      <c r="P72" s="96"/>
      <c r="Q72" s="8"/>
      <c r="R72" s="90"/>
      <c r="S72" s="143">
        <f t="shared" si="6"/>
      </c>
      <c r="T72" s="143">
        <f t="shared" si="7"/>
      </c>
      <c r="U72" s="145">
        <f t="shared" si="8"/>
      </c>
      <c r="V72" s="91"/>
      <c r="W72" s="8"/>
      <c r="X72" s="90"/>
      <c r="Y72" s="143">
        <f t="shared" si="9"/>
      </c>
      <c r="Z72" s="143">
        <f t="shared" si="10"/>
      </c>
      <c r="AA72" s="145">
        <f t="shared" si="11"/>
      </c>
      <c r="AB72" s="220" t="str">
        <f t="shared" si="12"/>
        <v>0</v>
      </c>
      <c r="AC72" s="220" t="str">
        <f t="shared" si="13"/>
        <v>0</v>
      </c>
      <c r="AD72" s="220" t="str">
        <f t="shared" si="14"/>
        <v>0</v>
      </c>
      <c r="AE72" s="220" t="str">
        <f t="shared" si="15"/>
        <v>0</v>
      </c>
      <c r="AF72" s="219">
        <f t="shared" si="16"/>
      </c>
      <c r="AG72" s="219">
        <f t="shared" si="17"/>
      </c>
      <c r="AH72" s="219">
        <f t="shared" si="18"/>
      </c>
      <c r="AI72" s="219">
        <f t="shared" si="19"/>
      </c>
      <c r="AJ72" s="219">
        <f t="shared" si="20"/>
      </c>
      <c r="AK72" s="219">
        <f t="shared" si="21"/>
      </c>
      <c r="AL72" s="219">
        <f t="shared" si="22"/>
      </c>
      <c r="AM72" s="219">
        <f t="shared" si="23"/>
      </c>
      <c r="AN72" s="320"/>
      <c r="AO72" s="312"/>
      <c r="AP72" s="313"/>
      <c r="AQ72" s="313"/>
      <c r="AR72" s="313"/>
      <c r="AS72" s="313"/>
      <c r="AT72" s="313"/>
      <c r="AU72" s="313"/>
      <c r="AV72" s="314"/>
    </row>
    <row r="73" spans="1:48" ht="15" customHeight="1" thickTop="1">
      <c r="A73" s="252" t="s">
        <v>81</v>
      </c>
      <c r="B73" s="302" t="s">
        <v>131</v>
      </c>
      <c r="C73" s="303"/>
      <c r="D73" s="198" t="s">
        <v>112</v>
      </c>
      <c r="E73" s="69">
        <v>2</v>
      </c>
      <c r="F73" s="70"/>
      <c r="G73" s="71">
        <f t="shared" si="0"/>
      </c>
      <c r="H73" s="141">
        <f t="shared" si="1"/>
      </c>
      <c r="I73" s="72">
        <f t="shared" si="2"/>
      </c>
      <c r="J73" s="198"/>
      <c r="K73" s="69"/>
      <c r="L73" s="70"/>
      <c r="M73" s="71">
        <f t="shared" si="3"/>
      </c>
      <c r="N73" s="141">
        <f t="shared" si="4"/>
      </c>
      <c r="O73" s="72">
        <f t="shared" si="5"/>
      </c>
      <c r="P73" s="68" t="s">
        <v>114</v>
      </c>
      <c r="Q73" s="69">
        <v>2</v>
      </c>
      <c r="R73" s="70"/>
      <c r="S73" s="71">
        <f t="shared" si="6"/>
      </c>
      <c r="T73" s="71">
        <f t="shared" si="7"/>
      </c>
      <c r="U73" s="72">
        <f t="shared" si="8"/>
      </c>
      <c r="V73" s="74"/>
      <c r="W73" s="69"/>
      <c r="X73" s="70"/>
      <c r="Y73" s="71">
        <f t="shared" si="9"/>
      </c>
      <c r="Z73" s="71">
        <f t="shared" si="10"/>
      </c>
      <c r="AA73" s="72">
        <f t="shared" si="11"/>
      </c>
      <c r="AB73" s="220" t="str">
        <f t="shared" si="12"/>
        <v>0</v>
      </c>
      <c r="AC73" s="220" t="str">
        <f t="shared" si="13"/>
        <v>0</v>
      </c>
      <c r="AD73" s="220" t="str">
        <f t="shared" si="14"/>
        <v>0</v>
      </c>
      <c r="AE73" s="220" t="str">
        <f t="shared" si="15"/>
        <v>0</v>
      </c>
      <c r="AF73" s="219">
        <f t="shared" si="16"/>
      </c>
      <c r="AG73" s="219">
        <f t="shared" si="17"/>
      </c>
      <c r="AH73" s="219">
        <f t="shared" si="18"/>
      </c>
      <c r="AI73" s="219">
        <f t="shared" si="19"/>
      </c>
      <c r="AJ73" s="219">
        <f t="shared" si="20"/>
      </c>
      <c r="AK73" s="219">
        <f t="shared" si="21"/>
      </c>
      <c r="AL73" s="219">
        <f t="shared" si="22"/>
      </c>
      <c r="AM73" s="219">
        <f t="shared" si="23"/>
      </c>
      <c r="AN73" s="319" t="s">
        <v>87</v>
      </c>
      <c r="AO73" s="309"/>
      <c r="AP73" s="310"/>
      <c r="AQ73" s="310"/>
      <c r="AR73" s="310"/>
      <c r="AS73" s="310"/>
      <c r="AT73" s="310"/>
      <c r="AU73" s="310"/>
      <c r="AV73" s="311"/>
    </row>
    <row r="74" spans="1:48" ht="15" customHeight="1" thickBot="1">
      <c r="A74" s="253"/>
      <c r="B74" s="300"/>
      <c r="C74" s="301"/>
      <c r="D74" s="199" t="s">
        <v>157</v>
      </c>
      <c r="E74" s="19">
        <v>2</v>
      </c>
      <c r="F74" s="20"/>
      <c r="G74" s="138">
        <f t="shared" si="0"/>
      </c>
      <c r="H74" s="139">
        <f t="shared" si="1"/>
      </c>
      <c r="I74" s="142">
        <f t="shared" si="2"/>
      </c>
      <c r="J74" s="199"/>
      <c r="K74" s="19"/>
      <c r="L74" s="20"/>
      <c r="M74" s="138">
        <f t="shared" si="3"/>
      </c>
      <c r="N74" s="139">
        <f t="shared" si="4"/>
      </c>
      <c r="O74" s="142">
        <f t="shared" si="5"/>
      </c>
      <c r="P74" s="109" t="s">
        <v>113</v>
      </c>
      <c r="Q74" s="19">
        <v>2</v>
      </c>
      <c r="R74" s="20"/>
      <c r="S74" s="138">
        <f t="shared" si="6"/>
      </c>
      <c r="T74" s="138">
        <f t="shared" si="7"/>
      </c>
      <c r="U74" s="142">
        <f t="shared" si="8"/>
      </c>
      <c r="V74" s="23"/>
      <c r="W74" s="19"/>
      <c r="X74" s="20"/>
      <c r="Y74" s="138">
        <f t="shared" si="9"/>
      </c>
      <c r="Z74" s="138">
        <f t="shared" si="10"/>
      </c>
      <c r="AA74" s="142">
        <f t="shared" si="11"/>
      </c>
      <c r="AB74" s="220" t="str">
        <f t="shared" si="12"/>
        <v>0</v>
      </c>
      <c r="AC74" s="220" t="str">
        <f t="shared" si="13"/>
        <v>0</v>
      </c>
      <c r="AD74" s="220" t="str">
        <f t="shared" si="14"/>
        <v>0</v>
      </c>
      <c r="AE74" s="220" t="str">
        <f t="shared" si="15"/>
        <v>0</v>
      </c>
      <c r="AF74" s="219">
        <f t="shared" si="16"/>
      </c>
      <c r="AG74" s="219">
        <f t="shared" si="17"/>
      </c>
      <c r="AH74" s="219">
        <f t="shared" si="18"/>
      </c>
      <c r="AI74" s="219">
        <f t="shared" si="19"/>
      </c>
      <c r="AJ74" s="219">
        <f t="shared" si="20"/>
      </c>
      <c r="AK74" s="219">
        <f t="shared" si="21"/>
      </c>
      <c r="AL74" s="219">
        <f t="shared" si="22"/>
      </c>
      <c r="AM74" s="219">
        <f t="shared" si="23"/>
      </c>
      <c r="AN74" s="333"/>
      <c r="AO74" s="334"/>
      <c r="AP74" s="335"/>
      <c r="AQ74" s="335"/>
      <c r="AR74" s="335"/>
      <c r="AS74" s="335"/>
      <c r="AT74" s="335"/>
      <c r="AU74" s="335"/>
      <c r="AV74" s="336"/>
    </row>
    <row r="75" spans="1:48" ht="15" customHeight="1">
      <c r="A75" s="253"/>
      <c r="B75" s="300"/>
      <c r="C75" s="301"/>
      <c r="D75" s="199" t="s">
        <v>159</v>
      </c>
      <c r="E75" s="19">
        <v>2</v>
      </c>
      <c r="F75" s="20"/>
      <c r="G75" s="138">
        <f t="shared" si="0"/>
      </c>
      <c r="H75" s="139">
        <f t="shared" si="1"/>
      </c>
      <c r="I75" s="142">
        <f t="shared" si="2"/>
      </c>
      <c r="J75" s="199"/>
      <c r="K75" s="19"/>
      <c r="L75" s="20"/>
      <c r="M75" s="138">
        <f t="shared" si="3"/>
      </c>
      <c r="N75" s="139">
        <f t="shared" si="4"/>
      </c>
      <c r="O75" s="142">
        <f t="shared" si="5"/>
      </c>
      <c r="P75" s="109" t="s">
        <v>158</v>
      </c>
      <c r="Q75" s="19">
        <v>2</v>
      </c>
      <c r="R75" s="20"/>
      <c r="S75" s="138">
        <f t="shared" si="6"/>
      </c>
      <c r="T75" s="138">
        <f t="shared" si="7"/>
      </c>
      <c r="U75" s="142">
        <f t="shared" si="8"/>
      </c>
      <c r="V75" s="23"/>
      <c r="W75" s="19"/>
      <c r="X75" s="20"/>
      <c r="Y75" s="138">
        <f t="shared" si="9"/>
      </c>
      <c r="Z75" s="138">
        <f t="shared" si="10"/>
      </c>
      <c r="AA75" s="142">
        <f t="shared" si="11"/>
      </c>
      <c r="AB75" s="220" t="str">
        <f t="shared" si="12"/>
        <v>0</v>
      </c>
      <c r="AC75" s="220" t="str">
        <f t="shared" si="13"/>
        <v>0</v>
      </c>
      <c r="AD75" s="220" t="str">
        <f t="shared" si="14"/>
        <v>0</v>
      </c>
      <c r="AE75" s="220" t="str">
        <f t="shared" si="15"/>
        <v>0</v>
      </c>
      <c r="AF75" s="219">
        <f t="shared" si="16"/>
      </c>
      <c r="AG75" s="219">
        <f t="shared" si="17"/>
      </c>
      <c r="AH75" s="219">
        <f t="shared" si="18"/>
      </c>
      <c r="AI75" s="219">
        <f t="shared" si="19"/>
      </c>
      <c r="AJ75" s="219">
        <f t="shared" si="20"/>
      </c>
      <c r="AK75" s="219">
        <f t="shared" si="21"/>
      </c>
      <c r="AL75" s="219">
        <f t="shared" si="22"/>
      </c>
      <c r="AM75" s="219">
        <f t="shared" si="23"/>
      </c>
      <c r="AN75" s="229"/>
      <c r="AO75" s="229"/>
      <c r="AP75" s="229"/>
      <c r="AQ75" s="229"/>
      <c r="AR75" s="229"/>
      <c r="AS75" s="229"/>
      <c r="AT75" s="229"/>
      <c r="AU75" s="229"/>
      <c r="AV75" s="229"/>
    </row>
    <row r="76" spans="1:48" ht="15" customHeight="1">
      <c r="A76" s="307"/>
      <c r="B76" s="308"/>
      <c r="C76" s="304"/>
      <c r="D76" s="201"/>
      <c r="E76" s="48"/>
      <c r="F76" s="49"/>
      <c r="G76" s="138">
        <f t="shared" si="0"/>
      </c>
      <c r="H76" s="139">
        <f t="shared" si="1"/>
      </c>
      <c r="I76" s="142">
        <f t="shared" si="2"/>
      </c>
      <c r="J76" s="199"/>
      <c r="K76" s="19"/>
      <c r="L76" s="20"/>
      <c r="M76" s="138">
        <f t="shared" si="3"/>
      </c>
      <c r="N76" s="139">
        <f t="shared" si="4"/>
      </c>
      <c r="O76" s="142">
        <f t="shared" si="5"/>
      </c>
      <c r="P76" s="109" t="s">
        <v>160</v>
      </c>
      <c r="Q76" s="19">
        <v>2</v>
      </c>
      <c r="R76" s="20"/>
      <c r="S76" s="138">
        <f t="shared" si="6"/>
      </c>
      <c r="T76" s="138">
        <f t="shared" si="7"/>
      </c>
      <c r="U76" s="142">
        <f t="shared" si="8"/>
      </c>
      <c r="V76" s="23"/>
      <c r="W76" s="19"/>
      <c r="X76" s="20"/>
      <c r="Y76" s="138">
        <f t="shared" si="9"/>
      </c>
      <c r="Z76" s="138">
        <f t="shared" si="10"/>
      </c>
      <c r="AA76" s="142">
        <f t="shared" si="11"/>
      </c>
      <c r="AB76" s="220" t="str">
        <f t="shared" si="12"/>
        <v>0</v>
      </c>
      <c r="AC76" s="220" t="str">
        <f t="shared" si="13"/>
        <v>0</v>
      </c>
      <c r="AD76" s="220" t="str">
        <f t="shared" si="14"/>
        <v>0</v>
      </c>
      <c r="AE76" s="220" t="str">
        <f t="shared" si="15"/>
        <v>0</v>
      </c>
      <c r="AF76" s="219">
        <f t="shared" si="16"/>
      </c>
      <c r="AG76" s="219">
        <f t="shared" si="17"/>
      </c>
      <c r="AH76" s="219">
        <f t="shared" si="18"/>
      </c>
      <c r="AI76" s="219">
        <f t="shared" si="19"/>
      </c>
      <c r="AJ76" s="219">
        <f t="shared" si="20"/>
      </c>
      <c r="AK76" s="219">
        <f t="shared" si="21"/>
      </c>
      <c r="AL76" s="219">
        <f t="shared" si="22"/>
      </c>
      <c r="AM76" s="219">
        <f t="shared" si="23"/>
      </c>
      <c r="AN76" s="222"/>
      <c r="AO76" s="222"/>
      <c r="AP76" s="222"/>
      <c r="AQ76" s="222"/>
      <c r="AR76" s="222"/>
      <c r="AS76" s="222"/>
      <c r="AT76" s="222"/>
      <c r="AU76" s="222"/>
      <c r="AV76" s="222"/>
    </row>
    <row r="77" spans="1:55" ht="15" customHeight="1" thickBot="1">
      <c r="A77" s="254"/>
      <c r="B77" s="290" t="s">
        <v>132</v>
      </c>
      <c r="C77" s="291"/>
      <c r="D77" s="194"/>
      <c r="E77" s="8"/>
      <c r="F77" s="90"/>
      <c r="G77" s="143">
        <f t="shared" si="0"/>
      </c>
      <c r="H77" s="144">
        <f t="shared" si="1"/>
      </c>
      <c r="I77" s="145">
        <f t="shared" si="2"/>
      </c>
      <c r="J77" s="194" t="s">
        <v>115</v>
      </c>
      <c r="K77" s="8">
        <v>2</v>
      </c>
      <c r="L77" s="90"/>
      <c r="M77" s="143">
        <f t="shared" si="3"/>
      </c>
      <c r="N77" s="144">
        <f t="shared" si="4"/>
      </c>
      <c r="O77" s="145">
        <f t="shared" si="5"/>
      </c>
      <c r="P77" s="96"/>
      <c r="Q77" s="8"/>
      <c r="R77" s="90"/>
      <c r="S77" s="143">
        <f t="shared" si="6"/>
      </c>
      <c r="T77" s="143">
        <f t="shared" si="7"/>
      </c>
      <c r="U77" s="145">
        <f t="shared" si="8"/>
      </c>
      <c r="V77" s="91"/>
      <c r="W77" s="8"/>
      <c r="X77" s="90"/>
      <c r="Y77" s="143">
        <f t="shared" si="9"/>
      </c>
      <c r="Z77" s="143">
        <f t="shared" si="10"/>
      </c>
      <c r="AA77" s="145">
        <f t="shared" si="11"/>
      </c>
      <c r="AB77" s="220" t="str">
        <f t="shared" si="12"/>
        <v>0</v>
      </c>
      <c r="AC77" s="220" t="str">
        <f t="shared" si="13"/>
        <v>0</v>
      </c>
      <c r="AD77" s="220" t="str">
        <f t="shared" si="14"/>
        <v>0</v>
      </c>
      <c r="AE77" s="220" t="str">
        <f t="shared" si="15"/>
        <v>0</v>
      </c>
      <c r="AF77" s="219">
        <f t="shared" si="16"/>
      </c>
      <c r="AG77" s="219">
        <f t="shared" si="17"/>
      </c>
      <c r="AH77" s="219">
        <f t="shared" si="18"/>
      </c>
      <c r="AI77" s="219">
        <f t="shared" si="19"/>
      </c>
      <c r="AJ77" s="219">
        <f t="shared" si="20"/>
      </c>
      <c r="AK77" s="219">
        <f t="shared" si="21"/>
      </c>
      <c r="AL77" s="219">
        <f t="shared" si="22"/>
      </c>
      <c r="AM77" s="219">
        <f t="shared" si="23"/>
      </c>
      <c r="AN77" s="321" t="s">
        <v>283</v>
      </c>
      <c r="AO77" s="322"/>
      <c r="AP77" s="322"/>
      <c r="AQ77" s="322"/>
      <c r="AR77" s="322"/>
      <c r="AS77" s="322"/>
      <c r="AT77" s="322"/>
      <c r="AU77" s="322"/>
      <c r="AV77" s="322"/>
      <c r="AW77" s="323"/>
      <c r="AX77" s="323"/>
      <c r="AY77" s="323"/>
      <c r="AZ77" s="323"/>
      <c r="BA77" s="323"/>
      <c r="BB77" s="323"/>
      <c r="BC77" s="324"/>
    </row>
    <row r="78" spans="1:55" ht="15" customHeight="1">
      <c r="A78" s="252" t="s">
        <v>82</v>
      </c>
      <c r="B78" s="302" t="s">
        <v>131</v>
      </c>
      <c r="C78" s="303"/>
      <c r="D78" s="198" t="s">
        <v>116</v>
      </c>
      <c r="E78" s="69">
        <v>2</v>
      </c>
      <c r="F78" s="70"/>
      <c r="G78" s="71">
        <f aca="true" t="shared" si="39" ref="G78:G111">IF(COUNT(I78)=0,"",IF(MAX(I78)&gt;=1,"○","×"))</f>
      </c>
      <c r="H78" s="141">
        <f aca="true" t="shared" si="40" ref="H78:H109">IF(G78="○",E78,IF(G78="×",0,""))</f>
      </c>
      <c r="I78" s="72">
        <f aca="true" t="shared" si="41" ref="I78:I111">IF(F78="S",4,IF(F78="A",3,IF(F78="B",2,IF(F78="C",1,IF(F78="D",0,IF(F78="E",0,IF(F78="F",0,"")))))))</f>
      </c>
      <c r="J78" s="198" t="s">
        <v>117</v>
      </c>
      <c r="K78" s="69">
        <v>2</v>
      </c>
      <c r="L78" s="70"/>
      <c r="M78" s="71">
        <f aca="true" t="shared" si="42" ref="M78:M111">IF(COUNT(O78)=0,"",IF(MAX(O78)&gt;=1,"○","×"))</f>
      </c>
      <c r="N78" s="141">
        <f aca="true" t="shared" si="43" ref="N78:N109">IF(M78="○",K78,IF(M78="×",0,""))</f>
      </c>
      <c r="O78" s="72">
        <f aca="true" t="shared" si="44" ref="O78:O111">IF(L78="S",4,IF(L78="A",3,IF(L78="B",2,IF(L78="C",1,IF(L78="D",0,IF(L78="E",0,IF(L78="F",0,"")))))))</f>
      </c>
      <c r="P78" s="68" t="s">
        <v>118</v>
      </c>
      <c r="Q78" s="69">
        <v>2</v>
      </c>
      <c r="R78" s="70"/>
      <c r="S78" s="71">
        <f aca="true" t="shared" si="45" ref="S78:S111">IF(COUNT(U78)=0,"",IF(MAX(U78)&gt;=1,"○","×"))</f>
      </c>
      <c r="T78" s="71">
        <f aca="true" t="shared" si="46" ref="T78:T109">IF(S78="○",Q78,IF(S78="×",0,""))</f>
      </c>
      <c r="U78" s="72">
        <f aca="true" t="shared" si="47" ref="U78:U111">IF(R78="S",4,IF(R78="A",3,IF(R78="B",2,IF(R78="C",1,IF(R78="D",0,IF(R78="E",0,IF(R78="F",0,"")))))))</f>
      </c>
      <c r="V78" s="74"/>
      <c r="W78" s="69"/>
      <c r="X78" s="70"/>
      <c r="Y78" s="71">
        <f aca="true" t="shared" si="48" ref="Y78:Y111">IF(COUNT(AA78)=0,"",IF(MAX(AA78)&gt;=1,"○","×"))</f>
      </c>
      <c r="Z78" s="71">
        <f aca="true" t="shared" si="49" ref="Z78:Z109">IF(Y78="○",W78,IF(Y78="×",0,""))</f>
      </c>
      <c r="AA78" s="72">
        <f aca="true" t="shared" si="50" ref="AA78:AA111">IF(X78="S",4,IF(X78="A",3,IF(X78="B",2,IF(X78="C",1,IF(X78="D",0,IF(X78="E",0,IF(X78="F",0,"")))))))</f>
      </c>
      <c r="AB78" s="220" t="str">
        <f aca="true" t="shared" si="51" ref="AB78:AB111">IF(G78="○",E78,IF(G78="×",0,"0"))</f>
        <v>0</v>
      </c>
      <c r="AC78" s="220" t="str">
        <f aca="true" t="shared" si="52" ref="AC78:AC111">IF(M78="○",K78,IF(M78="×",0,"0"))</f>
        <v>0</v>
      </c>
      <c r="AD78" s="220" t="str">
        <f aca="true" t="shared" si="53" ref="AD78:AD111">IF(S78="○",Q78,IF(S78="×",0,"0"))</f>
        <v>0</v>
      </c>
      <c r="AE78" s="220" t="str">
        <f aca="true" t="shared" si="54" ref="AE78:AE111">IF(Y78="○",W78,IF(Y78="×",0,"0"))</f>
        <v>0</v>
      </c>
      <c r="AF78" s="219">
        <f aca="true" t="shared" si="55" ref="AF78:AF111">IF(COUNT(I78)=0,"",IF(COUNT(I78)&gt;=1,E78*I78,""))</f>
      </c>
      <c r="AG78" s="219">
        <f aca="true" t="shared" si="56" ref="AG78:AG111">IF(COUNT(O78)=0,"",IF(COUNT(O78)&gt;=1,K78*O78,""))</f>
      </c>
      <c r="AH78" s="219">
        <f aca="true" t="shared" si="57" ref="AH78:AH111">IF(COUNT(U78)=0,"",IF(COUNT(U78)&gt;=1,Q78*U78,""))</f>
      </c>
      <c r="AI78" s="219">
        <f aca="true" t="shared" si="58" ref="AI78:AI111">IF(COUNT(AA78)=0,"",IF(COUNT(AA78)&gt;=1,W78*AA78,""))</f>
      </c>
      <c r="AJ78" s="219">
        <f aca="true" t="shared" si="59" ref="AJ78:AJ111">IF(COUNT(I78)=0,"",E78)</f>
      </c>
      <c r="AK78" s="219">
        <f aca="true" t="shared" si="60" ref="AK78:AK111">IF(COUNT(O78)=0,"",K78)</f>
      </c>
      <c r="AL78" s="219">
        <f aca="true" t="shared" si="61" ref="AL78:AL111">IF(COUNT(U78)=0,"",Q78)</f>
      </c>
      <c r="AM78" s="219">
        <f aca="true" t="shared" si="62" ref="AM78:AM111">IF(COUNT(AA78)=0,"",W78)</f>
      </c>
      <c r="AN78" s="325"/>
      <c r="AO78" s="326"/>
      <c r="AP78" s="326"/>
      <c r="AQ78" s="326"/>
      <c r="AR78" s="326"/>
      <c r="AS78" s="326"/>
      <c r="AT78" s="326"/>
      <c r="AU78" s="326"/>
      <c r="AV78" s="326"/>
      <c r="AW78" s="327"/>
      <c r="AX78" s="327"/>
      <c r="AY78" s="327"/>
      <c r="AZ78" s="327"/>
      <c r="BA78" s="327"/>
      <c r="BB78" s="327"/>
      <c r="BC78" s="328"/>
    </row>
    <row r="79" spans="1:55" ht="15" customHeight="1">
      <c r="A79" s="253"/>
      <c r="B79" s="300"/>
      <c r="C79" s="301"/>
      <c r="D79" s="192"/>
      <c r="E79" s="19"/>
      <c r="F79" s="20"/>
      <c r="G79" s="138">
        <f t="shared" si="39"/>
      </c>
      <c r="H79" s="139">
        <f t="shared" si="40"/>
      </c>
      <c r="I79" s="142">
        <f t="shared" si="41"/>
      </c>
      <c r="J79" s="199" t="s">
        <v>161</v>
      </c>
      <c r="K79" s="19">
        <v>2</v>
      </c>
      <c r="L79" s="20"/>
      <c r="M79" s="138">
        <f t="shared" si="42"/>
      </c>
      <c r="N79" s="139">
        <f t="shared" si="43"/>
      </c>
      <c r="O79" s="142">
        <f t="shared" si="44"/>
      </c>
      <c r="P79" s="78" t="s">
        <v>162</v>
      </c>
      <c r="Q79" s="19">
        <v>2</v>
      </c>
      <c r="R79" s="20"/>
      <c r="S79" s="138">
        <f t="shared" si="45"/>
      </c>
      <c r="T79" s="138">
        <f t="shared" si="46"/>
      </c>
      <c r="U79" s="142">
        <f t="shared" si="47"/>
      </c>
      <c r="V79" s="23"/>
      <c r="W79" s="19"/>
      <c r="X79" s="20"/>
      <c r="Y79" s="138">
        <f t="shared" si="48"/>
      </c>
      <c r="Z79" s="138">
        <f t="shared" si="49"/>
      </c>
      <c r="AA79" s="142">
        <f t="shared" si="50"/>
      </c>
      <c r="AB79" s="220" t="str">
        <f t="shared" si="51"/>
        <v>0</v>
      </c>
      <c r="AC79" s="220" t="str">
        <f t="shared" si="52"/>
        <v>0</v>
      </c>
      <c r="AD79" s="220" t="str">
        <f t="shared" si="53"/>
        <v>0</v>
      </c>
      <c r="AE79" s="220" t="str">
        <f t="shared" si="54"/>
        <v>0</v>
      </c>
      <c r="AF79" s="219">
        <f t="shared" si="55"/>
      </c>
      <c r="AG79" s="219">
        <f t="shared" si="56"/>
      </c>
      <c r="AH79" s="219">
        <f t="shared" si="57"/>
      </c>
      <c r="AI79" s="219">
        <f t="shared" si="58"/>
      </c>
      <c r="AJ79" s="219">
        <f t="shared" si="59"/>
      </c>
      <c r="AK79" s="219">
        <f t="shared" si="60"/>
      </c>
      <c r="AL79" s="219">
        <f t="shared" si="61"/>
      </c>
      <c r="AM79" s="219">
        <f t="shared" si="62"/>
      </c>
      <c r="AN79" s="325"/>
      <c r="AO79" s="326"/>
      <c r="AP79" s="326"/>
      <c r="AQ79" s="326"/>
      <c r="AR79" s="326"/>
      <c r="AS79" s="326"/>
      <c r="AT79" s="326"/>
      <c r="AU79" s="326"/>
      <c r="AV79" s="326"/>
      <c r="AW79" s="327"/>
      <c r="AX79" s="327"/>
      <c r="AY79" s="327"/>
      <c r="AZ79" s="327"/>
      <c r="BA79" s="327"/>
      <c r="BB79" s="327"/>
      <c r="BC79" s="328"/>
    </row>
    <row r="80" spans="1:55" ht="15" customHeight="1">
      <c r="A80" s="253"/>
      <c r="B80" s="300"/>
      <c r="C80" s="301"/>
      <c r="D80" s="192"/>
      <c r="E80" s="19"/>
      <c r="F80" s="20"/>
      <c r="G80" s="138">
        <f t="shared" si="39"/>
      </c>
      <c r="H80" s="139">
        <f t="shared" si="40"/>
      </c>
      <c r="I80" s="142">
        <f t="shared" si="41"/>
      </c>
      <c r="J80" s="199" t="s">
        <v>163</v>
      </c>
      <c r="K80" s="19">
        <v>2</v>
      </c>
      <c r="L80" s="20"/>
      <c r="M80" s="138">
        <f t="shared" si="42"/>
      </c>
      <c r="N80" s="139">
        <f t="shared" si="43"/>
      </c>
      <c r="O80" s="142">
        <f t="shared" si="44"/>
      </c>
      <c r="P80" s="22"/>
      <c r="Q80" s="19"/>
      <c r="R80" s="20"/>
      <c r="S80" s="138">
        <f t="shared" si="45"/>
      </c>
      <c r="T80" s="138">
        <f t="shared" si="46"/>
      </c>
      <c r="U80" s="142">
        <f t="shared" si="47"/>
      </c>
      <c r="V80" s="23"/>
      <c r="W80" s="19"/>
      <c r="X80" s="20"/>
      <c r="Y80" s="138">
        <f t="shared" si="48"/>
      </c>
      <c r="Z80" s="138">
        <f t="shared" si="49"/>
      </c>
      <c r="AA80" s="142">
        <f t="shared" si="50"/>
      </c>
      <c r="AB80" s="220" t="str">
        <f t="shared" si="51"/>
        <v>0</v>
      </c>
      <c r="AC80" s="220" t="str">
        <f t="shared" si="52"/>
        <v>0</v>
      </c>
      <c r="AD80" s="220" t="str">
        <f t="shared" si="53"/>
        <v>0</v>
      </c>
      <c r="AE80" s="220" t="str">
        <f t="shared" si="54"/>
        <v>0</v>
      </c>
      <c r="AF80" s="219">
        <f t="shared" si="55"/>
      </c>
      <c r="AG80" s="219">
        <f t="shared" si="56"/>
      </c>
      <c r="AH80" s="219">
        <f t="shared" si="57"/>
      </c>
      <c r="AI80" s="219">
        <f t="shared" si="58"/>
      </c>
      <c r="AJ80" s="219">
        <f t="shared" si="59"/>
      </c>
      <c r="AK80" s="219">
        <f t="shared" si="60"/>
      </c>
      <c r="AL80" s="219">
        <f t="shared" si="61"/>
      </c>
      <c r="AM80" s="219">
        <f t="shared" si="62"/>
      </c>
      <c r="AN80" s="325"/>
      <c r="AO80" s="326"/>
      <c r="AP80" s="326"/>
      <c r="AQ80" s="326"/>
      <c r="AR80" s="326"/>
      <c r="AS80" s="326"/>
      <c r="AT80" s="326"/>
      <c r="AU80" s="326"/>
      <c r="AV80" s="326"/>
      <c r="AW80" s="327"/>
      <c r="AX80" s="327"/>
      <c r="AY80" s="327"/>
      <c r="AZ80" s="327"/>
      <c r="BA80" s="327"/>
      <c r="BB80" s="327"/>
      <c r="BC80" s="328"/>
    </row>
    <row r="81" spans="1:55" ht="15" customHeight="1">
      <c r="A81" s="253"/>
      <c r="B81" s="288"/>
      <c r="C81" s="304"/>
      <c r="D81" s="192"/>
      <c r="E81" s="19"/>
      <c r="F81" s="20"/>
      <c r="G81" s="138">
        <f t="shared" si="39"/>
      </c>
      <c r="H81" s="139">
        <f t="shared" si="40"/>
      </c>
      <c r="I81" s="142">
        <f t="shared" si="41"/>
      </c>
      <c r="J81" s="199" t="s">
        <v>164</v>
      </c>
      <c r="K81" s="19">
        <v>2</v>
      </c>
      <c r="L81" s="20"/>
      <c r="M81" s="138">
        <f t="shared" si="42"/>
      </c>
      <c r="N81" s="139">
        <f t="shared" si="43"/>
      </c>
      <c r="O81" s="142">
        <f t="shared" si="44"/>
      </c>
      <c r="P81" s="22"/>
      <c r="Q81" s="19"/>
      <c r="R81" s="20"/>
      <c r="S81" s="138">
        <f t="shared" si="45"/>
      </c>
      <c r="T81" s="138">
        <f t="shared" si="46"/>
      </c>
      <c r="U81" s="142">
        <f t="shared" si="47"/>
      </c>
      <c r="V81" s="23"/>
      <c r="W81" s="19"/>
      <c r="X81" s="20"/>
      <c r="Y81" s="138">
        <f t="shared" si="48"/>
      </c>
      <c r="Z81" s="138">
        <f t="shared" si="49"/>
      </c>
      <c r="AA81" s="142">
        <f t="shared" si="50"/>
      </c>
      <c r="AB81" s="220" t="str">
        <f t="shared" si="51"/>
        <v>0</v>
      </c>
      <c r="AC81" s="220" t="str">
        <f t="shared" si="52"/>
        <v>0</v>
      </c>
      <c r="AD81" s="220" t="str">
        <f t="shared" si="53"/>
        <v>0</v>
      </c>
      <c r="AE81" s="220" t="str">
        <f t="shared" si="54"/>
        <v>0</v>
      </c>
      <c r="AF81" s="219">
        <f t="shared" si="55"/>
      </c>
      <c r="AG81" s="219">
        <f t="shared" si="56"/>
      </c>
      <c r="AH81" s="219">
        <f t="shared" si="57"/>
      </c>
      <c r="AI81" s="219">
        <f t="shared" si="58"/>
      </c>
      <c r="AJ81" s="219">
        <f t="shared" si="59"/>
      </c>
      <c r="AK81" s="219">
        <f t="shared" si="60"/>
      </c>
      <c r="AL81" s="219">
        <f t="shared" si="61"/>
      </c>
      <c r="AM81" s="219">
        <f t="shared" si="62"/>
      </c>
      <c r="AN81" s="325"/>
      <c r="AO81" s="326"/>
      <c r="AP81" s="326"/>
      <c r="AQ81" s="326"/>
      <c r="AR81" s="326"/>
      <c r="AS81" s="326"/>
      <c r="AT81" s="326"/>
      <c r="AU81" s="326"/>
      <c r="AV81" s="326"/>
      <c r="AW81" s="327"/>
      <c r="AX81" s="327"/>
      <c r="AY81" s="327"/>
      <c r="AZ81" s="327"/>
      <c r="BA81" s="327"/>
      <c r="BB81" s="327"/>
      <c r="BC81" s="328"/>
    </row>
    <row r="82" spans="1:55" ht="15" customHeight="1" thickBot="1">
      <c r="A82" s="254"/>
      <c r="B82" s="290" t="s">
        <v>132</v>
      </c>
      <c r="C82" s="291"/>
      <c r="D82" s="194"/>
      <c r="E82" s="8"/>
      <c r="F82" s="90"/>
      <c r="G82" s="143">
        <f t="shared" si="39"/>
      </c>
      <c r="H82" s="144">
        <f t="shared" si="40"/>
      </c>
      <c r="I82" s="145">
        <f t="shared" si="41"/>
      </c>
      <c r="J82" s="216"/>
      <c r="K82" s="8"/>
      <c r="L82" s="90"/>
      <c r="M82" s="143">
        <f t="shared" si="42"/>
      </c>
      <c r="N82" s="144">
        <f t="shared" si="43"/>
      </c>
      <c r="O82" s="145">
        <f t="shared" si="44"/>
      </c>
      <c r="P82" s="96" t="s">
        <v>119</v>
      </c>
      <c r="Q82" s="8">
        <v>2</v>
      </c>
      <c r="R82" s="90"/>
      <c r="S82" s="143">
        <f t="shared" si="45"/>
      </c>
      <c r="T82" s="143">
        <f t="shared" si="46"/>
      </c>
      <c r="U82" s="145">
        <f t="shared" si="47"/>
      </c>
      <c r="V82" s="91"/>
      <c r="W82" s="8"/>
      <c r="X82" s="90"/>
      <c r="Y82" s="143">
        <f t="shared" si="48"/>
      </c>
      <c r="Z82" s="143">
        <f t="shared" si="49"/>
      </c>
      <c r="AA82" s="145">
        <f t="shared" si="50"/>
      </c>
      <c r="AB82" s="220" t="str">
        <f t="shared" si="51"/>
        <v>0</v>
      </c>
      <c r="AC82" s="220" t="str">
        <f t="shared" si="52"/>
        <v>0</v>
      </c>
      <c r="AD82" s="220" t="str">
        <f t="shared" si="53"/>
        <v>0</v>
      </c>
      <c r="AE82" s="220" t="str">
        <f t="shared" si="54"/>
        <v>0</v>
      </c>
      <c r="AF82" s="219">
        <f t="shared" si="55"/>
      </c>
      <c r="AG82" s="219">
        <f t="shared" si="56"/>
      </c>
      <c r="AH82" s="219">
        <f t="shared" si="57"/>
      </c>
      <c r="AI82" s="219">
        <f t="shared" si="58"/>
      </c>
      <c r="AJ82" s="219">
        <f t="shared" si="59"/>
      </c>
      <c r="AK82" s="219">
        <f t="shared" si="60"/>
      </c>
      <c r="AL82" s="219">
        <f t="shared" si="61"/>
      </c>
      <c r="AM82" s="219">
        <f t="shared" si="62"/>
      </c>
      <c r="AN82" s="325"/>
      <c r="AO82" s="326"/>
      <c r="AP82" s="326"/>
      <c r="AQ82" s="326"/>
      <c r="AR82" s="326"/>
      <c r="AS82" s="326"/>
      <c r="AT82" s="326"/>
      <c r="AU82" s="326"/>
      <c r="AV82" s="326"/>
      <c r="AW82" s="327"/>
      <c r="AX82" s="327"/>
      <c r="AY82" s="327"/>
      <c r="AZ82" s="327"/>
      <c r="BA82" s="327"/>
      <c r="BB82" s="327"/>
      <c r="BC82" s="328"/>
    </row>
    <row r="83" spans="1:55" ht="15" customHeight="1">
      <c r="A83" s="252" t="s">
        <v>83</v>
      </c>
      <c r="B83" s="302" t="s">
        <v>131</v>
      </c>
      <c r="C83" s="303"/>
      <c r="D83" s="170"/>
      <c r="E83" s="69"/>
      <c r="F83" s="70"/>
      <c r="G83" s="71">
        <f t="shared" si="39"/>
      </c>
      <c r="H83" s="141">
        <f t="shared" si="40"/>
      </c>
      <c r="I83" s="72">
        <f t="shared" si="41"/>
      </c>
      <c r="J83" s="217"/>
      <c r="K83" s="69"/>
      <c r="L83" s="70"/>
      <c r="M83" s="71">
        <f t="shared" si="42"/>
      </c>
      <c r="N83" s="141">
        <f t="shared" si="43"/>
      </c>
      <c r="O83" s="72">
        <f t="shared" si="44"/>
      </c>
      <c r="P83" s="68" t="s">
        <v>120</v>
      </c>
      <c r="Q83" s="69">
        <v>2</v>
      </c>
      <c r="R83" s="70"/>
      <c r="S83" s="71">
        <f t="shared" si="45"/>
      </c>
      <c r="T83" s="71">
        <f t="shared" si="46"/>
      </c>
      <c r="U83" s="72">
        <f t="shared" si="47"/>
      </c>
      <c r="V83" s="74"/>
      <c r="W83" s="69"/>
      <c r="X83" s="70"/>
      <c r="Y83" s="71">
        <f t="shared" si="48"/>
      </c>
      <c r="Z83" s="71">
        <f t="shared" si="49"/>
      </c>
      <c r="AA83" s="72">
        <f t="shared" si="50"/>
      </c>
      <c r="AB83" s="220" t="str">
        <f t="shared" si="51"/>
        <v>0</v>
      </c>
      <c r="AC83" s="220" t="str">
        <f t="shared" si="52"/>
        <v>0</v>
      </c>
      <c r="AD83" s="220" t="str">
        <f t="shared" si="53"/>
        <v>0</v>
      </c>
      <c r="AE83" s="220" t="str">
        <f t="shared" si="54"/>
        <v>0</v>
      </c>
      <c r="AF83" s="219">
        <f t="shared" si="55"/>
      </c>
      <c r="AG83" s="219">
        <f t="shared" si="56"/>
      </c>
      <c r="AH83" s="219">
        <f t="shared" si="57"/>
      </c>
      <c r="AI83" s="219">
        <f t="shared" si="58"/>
      </c>
      <c r="AJ83" s="219">
        <f t="shared" si="59"/>
      </c>
      <c r="AK83" s="219">
        <f t="shared" si="60"/>
      </c>
      <c r="AL83" s="219">
        <f t="shared" si="61"/>
      </c>
      <c r="AM83" s="219">
        <f t="shared" si="62"/>
      </c>
      <c r="AN83" s="325"/>
      <c r="AO83" s="326"/>
      <c r="AP83" s="326"/>
      <c r="AQ83" s="326"/>
      <c r="AR83" s="326"/>
      <c r="AS83" s="326"/>
      <c r="AT83" s="326"/>
      <c r="AU83" s="326"/>
      <c r="AV83" s="326"/>
      <c r="AW83" s="327"/>
      <c r="AX83" s="327"/>
      <c r="AY83" s="327"/>
      <c r="AZ83" s="327"/>
      <c r="BA83" s="327"/>
      <c r="BB83" s="327"/>
      <c r="BC83" s="328"/>
    </row>
    <row r="84" spans="1:55" ht="15" customHeight="1">
      <c r="A84" s="253"/>
      <c r="B84" s="288"/>
      <c r="C84" s="304"/>
      <c r="D84" s="192"/>
      <c r="E84" s="19"/>
      <c r="F84" s="20"/>
      <c r="G84" s="138">
        <f t="shared" si="39"/>
      </c>
      <c r="H84" s="139">
        <f t="shared" si="40"/>
      </c>
      <c r="I84" s="142">
        <f t="shared" si="41"/>
      </c>
      <c r="J84" s="192"/>
      <c r="K84" s="19"/>
      <c r="L84" s="20"/>
      <c r="M84" s="138">
        <f t="shared" si="42"/>
      </c>
      <c r="N84" s="139">
        <f t="shared" si="43"/>
      </c>
      <c r="O84" s="142">
        <f t="shared" si="44"/>
      </c>
      <c r="P84" s="78" t="s">
        <v>165</v>
      </c>
      <c r="Q84" s="19">
        <v>2</v>
      </c>
      <c r="R84" s="20"/>
      <c r="S84" s="138">
        <f t="shared" si="45"/>
      </c>
      <c r="T84" s="138">
        <f t="shared" si="46"/>
      </c>
      <c r="U84" s="142">
        <f t="shared" si="47"/>
      </c>
      <c r="V84" s="23"/>
      <c r="W84" s="19"/>
      <c r="X84" s="20"/>
      <c r="Y84" s="138">
        <f t="shared" si="48"/>
      </c>
      <c r="Z84" s="138">
        <f t="shared" si="49"/>
      </c>
      <c r="AA84" s="142">
        <f t="shared" si="50"/>
      </c>
      <c r="AB84" s="220" t="str">
        <f t="shared" si="51"/>
        <v>0</v>
      </c>
      <c r="AC84" s="220" t="str">
        <f t="shared" si="52"/>
        <v>0</v>
      </c>
      <c r="AD84" s="220" t="str">
        <f t="shared" si="53"/>
        <v>0</v>
      </c>
      <c r="AE84" s="220" t="str">
        <f t="shared" si="54"/>
        <v>0</v>
      </c>
      <c r="AF84" s="219">
        <f t="shared" si="55"/>
      </c>
      <c r="AG84" s="219">
        <f t="shared" si="56"/>
      </c>
      <c r="AH84" s="219">
        <f t="shared" si="57"/>
      </c>
      <c r="AI84" s="219">
        <f t="shared" si="58"/>
      </c>
      <c r="AJ84" s="219">
        <f t="shared" si="59"/>
      </c>
      <c r="AK84" s="219">
        <f t="shared" si="60"/>
      </c>
      <c r="AL84" s="219">
        <f t="shared" si="61"/>
      </c>
      <c r="AM84" s="219">
        <f t="shared" si="62"/>
      </c>
      <c r="AN84" s="325"/>
      <c r="AO84" s="326"/>
      <c r="AP84" s="326"/>
      <c r="AQ84" s="326"/>
      <c r="AR84" s="326"/>
      <c r="AS84" s="326"/>
      <c r="AT84" s="326"/>
      <c r="AU84" s="326"/>
      <c r="AV84" s="326"/>
      <c r="AW84" s="327"/>
      <c r="AX84" s="327"/>
      <c r="AY84" s="327"/>
      <c r="AZ84" s="327"/>
      <c r="BA84" s="327"/>
      <c r="BB84" s="327"/>
      <c r="BC84" s="328"/>
    </row>
    <row r="85" spans="1:55" ht="15" customHeight="1">
      <c r="A85" s="253"/>
      <c r="B85" s="296" t="s">
        <v>132</v>
      </c>
      <c r="C85" s="297"/>
      <c r="D85" s="192"/>
      <c r="E85" s="19"/>
      <c r="F85" s="20"/>
      <c r="G85" s="138">
        <f t="shared" si="39"/>
      </c>
      <c r="H85" s="139">
        <f t="shared" si="40"/>
      </c>
      <c r="I85" s="142">
        <f t="shared" si="41"/>
      </c>
      <c r="J85" s="218" t="s">
        <v>260</v>
      </c>
      <c r="K85" s="19">
        <v>2</v>
      </c>
      <c r="L85" s="20"/>
      <c r="M85" s="138">
        <f t="shared" si="42"/>
      </c>
      <c r="N85" s="139">
        <f t="shared" si="43"/>
      </c>
      <c r="O85" s="142">
        <f t="shared" si="44"/>
      </c>
      <c r="P85" s="78"/>
      <c r="Q85" s="19"/>
      <c r="R85" s="20"/>
      <c r="S85" s="138">
        <f t="shared" si="45"/>
      </c>
      <c r="T85" s="138">
        <f t="shared" si="46"/>
      </c>
      <c r="U85" s="142">
        <f t="shared" si="47"/>
      </c>
      <c r="V85" s="79" t="s">
        <v>121</v>
      </c>
      <c r="W85" s="19">
        <v>2</v>
      </c>
      <c r="X85" s="20"/>
      <c r="Y85" s="138">
        <f t="shared" si="48"/>
      </c>
      <c r="Z85" s="138">
        <f t="shared" si="49"/>
      </c>
      <c r="AA85" s="142">
        <f t="shared" si="50"/>
      </c>
      <c r="AB85" s="220" t="str">
        <f t="shared" si="51"/>
        <v>0</v>
      </c>
      <c r="AC85" s="220" t="str">
        <f t="shared" si="52"/>
        <v>0</v>
      </c>
      <c r="AD85" s="220" t="str">
        <f t="shared" si="53"/>
        <v>0</v>
      </c>
      <c r="AE85" s="220" t="str">
        <f t="shared" si="54"/>
        <v>0</v>
      </c>
      <c r="AF85" s="219">
        <f t="shared" si="55"/>
      </c>
      <c r="AG85" s="219">
        <f t="shared" si="56"/>
      </c>
      <c r="AH85" s="219">
        <f t="shared" si="57"/>
      </c>
      <c r="AI85" s="219">
        <f t="shared" si="58"/>
      </c>
      <c r="AJ85" s="219">
        <f t="shared" si="59"/>
      </c>
      <c r="AK85" s="219">
        <f t="shared" si="60"/>
      </c>
      <c r="AL85" s="219">
        <f t="shared" si="61"/>
      </c>
      <c r="AM85" s="219">
        <f t="shared" si="62"/>
      </c>
      <c r="AN85" s="325"/>
      <c r="AO85" s="326"/>
      <c r="AP85" s="326"/>
      <c r="AQ85" s="326"/>
      <c r="AR85" s="326"/>
      <c r="AS85" s="326"/>
      <c r="AT85" s="326"/>
      <c r="AU85" s="326"/>
      <c r="AV85" s="326"/>
      <c r="AW85" s="327"/>
      <c r="AX85" s="327"/>
      <c r="AY85" s="327"/>
      <c r="AZ85" s="327"/>
      <c r="BA85" s="327"/>
      <c r="BB85" s="327"/>
      <c r="BC85" s="328"/>
    </row>
    <row r="86" spans="1:55" ht="15" customHeight="1">
      <c r="A86" s="253"/>
      <c r="B86" s="300"/>
      <c r="C86" s="301"/>
      <c r="D86" s="192"/>
      <c r="E86" s="19"/>
      <c r="F86" s="20"/>
      <c r="G86" s="138">
        <f t="shared" si="39"/>
      </c>
      <c r="H86" s="139">
        <f t="shared" si="40"/>
      </c>
      <c r="I86" s="142">
        <f t="shared" si="41"/>
      </c>
      <c r="J86" s="218"/>
      <c r="K86" s="19"/>
      <c r="L86" s="20"/>
      <c r="M86" s="138">
        <f t="shared" si="42"/>
      </c>
      <c r="N86" s="139">
        <f t="shared" si="43"/>
      </c>
      <c r="O86" s="142">
        <f t="shared" si="44"/>
      </c>
      <c r="P86" s="78" t="s">
        <v>166</v>
      </c>
      <c r="Q86" s="19">
        <v>2</v>
      </c>
      <c r="R86" s="20"/>
      <c r="S86" s="138">
        <f t="shared" si="45"/>
      </c>
      <c r="T86" s="138">
        <f t="shared" si="46"/>
      </c>
      <c r="U86" s="142">
        <f t="shared" si="47"/>
      </c>
      <c r="V86" s="23"/>
      <c r="W86" s="19"/>
      <c r="X86" s="20"/>
      <c r="Y86" s="138">
        <f t="shared" si="48"/>
      </c>
      <c r="Z86" s="138">
        <f t="shared" si="49"/>
      </c>
      <c r="AA86" s="142">
        <f t="shared" si="50"/>
      </c>
      <c r="AB86" s="220" t="str">
        <f t="shared" si="51"/>
        <v>0</v>
      </c>
      <c r="AC86" s="220" t="str">
        <f t="shared" si="52"/>
        <v>0</v>
      </c>
      <c r="AD86" s="220" t="str">
        <f t="shared" si="53"/>
        <v>0</v>
      </c>
      <c r="AE86" s="220" t="str">
        <f t="shared" si="54"/>
        <v>0</v>
      </c>
      <c r="AF86" s="219">
        <f t="shared" si="55"/>
      </c>
      <c r="AG86" s="219">
        <f t="shared" si="56"/>
      </c>
      <c r="AH86" s="219">
        <f t="shared" si="57"/>
      </c>
      <c r="AI86" s="219">
        <f t="shared" si="58"/>
      </c>
      <c r="AJ86" s="219">
        <f t="shared" si="59"/>
      </c>
      <c r="AK86" s="219">
        <f t="shared" si="60"/>
      </c>
      <c r="AL86" s="219">
        <f t="shared" si="61"/>
      </c>
      <c r="AM86" s="219">
        <f t="shared" si="62"/>
      </c>
      <c r="AN86" s="325"/>
      <c r="AO86" s="326"/>
      <c r="AP86" s="326"/>
      <c r="AQ86" s="326"/>
      <c r="AR86" s="326"/>
      <c r="AS86" s="326"/>
      <c r="AT86" s="326"/>
      <c r="AU86" s="326"/>
      <c r="AV86" s="326"/>
      <c r="AW86" s="327"/>
      <c r="AX86" s="327"/>
      <c r="AY86" s="327"/>
      <c r="AZ86" s="327"/>
      <c r="BA86" s="327"/>
      <c r="BB86" s="327"/>
      <c r="BC86" s="328"/>
    </row>
    <row r="87" spans="1:55" ht="15" customHeight="1">
      <c r="A87" s="253"/>
      <c r="B87" s="300"/>
      <c r="C87" s="301"/>
      <c r="D87" s="192"/>
      <c r="E87" s="19"/>
      <c r="F87" s="20"/>
      <c r="G87" s="138">
        <f t="shared" si="39"/>
      </c>
      <c r="H87" s="139">
        <f t="shared" si="40"/>
      </c>
      <c r="I87" s="142">
        <f t="shared" si="41"/>
      </c>
      <c r="J87" s="218"/>
      <c r="K87" s="19"/>
      <c r="L87" s="20"/>
      <c r="M87" s="138">
        <f t="shared" si="42"/>
      </c>
      <c r="N87" s="139">
        <f t="shared" si="43"/>
      </c>
      <c r="O87" s="142">
        <f t="shared" si="44"/>
      </c>
      <c r="P87" s="78" t="s">
        <v>167</v>
      </c>
      <c r="Q87" s="19">
        <v>2</v>
      </c>
      <c r="R87" s="20"/>
      <c r="S87" s="138">
        <f t="shared" si="45"/>
      </c>
      <c r="T87" s="138">
        <f t="shared" si="46"/>
      </c>
      <c r="U87" s="142">
        <f t="shared" si="47"/>
      </c>
      <c r="V87" s="23"/>
      <c r="W87" s="19"/>
      <c r="X87" s="20"/>
      <c r="Y87" s="138">
        <f t="shared" si="48"/>
      </c>
      <c r="Z87" s="138">
        <f t="shared" si="49"/>
      </c>
      <c r="AA87" s="142">
        <f t="shared" si="50"/>
      </c>
      <c r="AB87" s="220" t="str">
        <f t="shared" si="51"/>
        <v>0</v>
      </c>
      <c r="AC87" s="220" t="str">
        <f t="shared" si="52"/>
        <v>0</v>
      </c>
      <c r="AD87" s="220" t="str">
        <f t="shared" si="53"/>
        <v>0</v>
      </c>
      <c r="AE87" s="220" t="str">
        <f t="shared" si="54"/>
        <v>0</v>
      </c>
      <c r="AF87" s="219">
        <f t="shared" si="55"/>
      </c>
      <c r="AG87" s="219">
        <f t="shared" si="56"/>
      </c>
      <c r="AH87" s="219">
        <f t="shared" si="57"/>
      </c>
      <c r="AI87" s="219">
        <f t="shared" si="58"/>
      </c>
      <c r="AJ87" s="219">
        <f t="shared" si="59"/>
      </c>
      <c r="AK87" s="219">
        <f t="shared" si="60"/>
      </c>
      <c r="AL87" s="219">
        <f t="shared" si="61"/>
      </c>
      <c r="AM87" s="219">
        <f t="shared" si="62"/>
      </c>
      <c r="AN87" s="325"/>
      <c r="AO87" s="326"/>
      <c r="AP87" s="326"/>
      <c r="AQ87" s="326"/>
      <c r="AR87" s="326"/>
      <c r="AS87" s="326"/>
      <c r="AT87" s="326"/>
      <c r="AU87" s="326"/>
      <c r="AV87" s="326"/>
      <c r="AW87" s="327"/>
      <c r="AX87" s="327"/>
      <c r="AY87" s="327"/>
      <c r="AZ87" s="327"/>
      <c r="BA87" s="327"/>
      <c r="BB87" s="327"/>
      <c r="BC87" s="328"/>
    </row>
    <row r="88" spans="1:55" ht="15" customHeight="1">
      <c r="A88" s="253"/>
      <c r="B88" s="300"/>
      <c r="C88" s="301"/>
      <c r="D88" s="192"/>
      <c r="E88" s="19"/>
      <c r="F88" s="20"/>
      <c r="G88" s="138">
        <f t="shared" si="39"/>
      </c>
      <c r="H88" s="139">
        <f t="shared" si="40"/>
      </c>
      <c r="I88" s="142">
        <f t="shared" si="41"/>
      </c>
      <c r="J88" s="218"/>
      <c r="K88" s="19"/>
      <c r="L88" s="20"/>
      <c r="M88" s="138">
        <f t="shared" si="42"/>
      </c>
      <c r="N88" s="139">
        <f t="shared" si="43"/>
      </c>
      <c r="O88" s="142">
        <f t="shared" si="44"/>
      </c>
      <c r="P88" s="78" t="s">
        <v>168</v>
      </c>
      <c r="Q88" s="19">
        <v>2</v>
      </c>
      <c r="R88" s="20"/>
      <c r="S88" s="138">
        <f t="shared" si="45"/>
      </c>
      <c r="T88" s="138">
        <f t="shared" si="46"/>
      </c>
      <c r="U88" s="142">
        <f t="shared" si="47"/>
      </c>
      <c r="V88" s="23"/>
      <c r="W88" s="19"/>
      <c r="X88" s="20"/>
      <c r="Y88" s="138">
        <f t="shared" si="48"/>
      </c>
      <c r="Z88" s="138">
        <f t="shared" si="49"/>
      </c>
      <c r="AA88" s="142">
        <f t="shared" si="50"/>
      </c>
      <c r="AB88" s="220" t="str">
        <f t="shared" si="51"/>
        <v>0</v>
      </c>
      <c r="AC88" s="220" t="str">
        <f t="shared" si="52"/>
        <v>0</v>
      </c>
      <c r="AD88" s="220" t="str">
        <f t="shared" si="53"/>
        <v>0</v>
      </c>
      <c r="AE88" s="220" t="str">
        <f t="shared" si="54"/>
        <v>0</v>
      </c>
      <c r="AF88" s="219">
        <f t="shared" si="55"/>
      </c>
      <c r="AG88" s="219">
        <f t="shared" si="56"/>
      </c>
      <c r="AH88" s="219">
        <f t="shared" si="57"/>
      </c>
      <c r="AI88" s="219">
        <f t="shared" si="58"/>
      </c>
      <c r="AJ88" s="219">
        <f t="shared" si="59"/>
      </c>
      <c r="AK88" s="219">
        <f t="shared" si="60"/>
      </c>
      <c r="AL88" s="219">
        <f t="shared" si="61"/>
      </c>
      <c r="AM88" s="219">
        <f t="shared" si="62"/>
      </c>
      <c r="AN88" s="325"/>
      <c r="AO88" s="326"/>
      <c r="AP88" s="326"/>
      <c r="AQ88" s="326"/>
      <c r="AR88" s="326"/>
      <c r="AS88" s="326"/>
      <c r="AT88" s="326"/>
      <c r="AU88" s="326"/>
      <c r="AV88" s="326"/>
      <c r="AW88" s="327"/>
      <c r="AX88" s="327"/>
      <c r="AY88" s="327"/>
      <c r="AZ88" s="327"/>
      <c r="BA88" s="327"/>
      <c r="BB88" s="327"/>
      <c r="BC88" s="328"/>
    </row>
    <row r="89" spans="1:55" ht="15" customHeight="1">
      <c r="A89" s="253"/>
      <c r="B89" s="300"/>
      <c r="C89" s="301"/>
      <c r="D89" s="192"/>
      <c r="E89" s="19"/>
      <c r="F89" s="20"/>
      <c r="G89" s="138">
        <f t="shared" si="39"/>
      </c>
      <c r="H89" s="139">
        <f t="shared" si="40"/>
      </c>
      <c r="I89" s="142">
        <f t="shared" si="41"/>
      </c>
      <c r="J89" s="218"/>
      <c r="K89" s="19"/>
      <c r="L89" s="20"/>
      <c r="M89" s="138">
        <f t="shared" si="42"/>
      </c>
      <c r="N89" s="139">
        <f t="shared" si="43"/>
      </c>
      <c r="O89" s="142">
        <f t="shared" si="44"/>
      </c>
      <c r="P89" s="78" t="s">
        <v>169</v>
      </c>
      <c r="Q89" s="19">
        <v>2</v>
      </c>
      <c r="R89" s="20"/>
      <c r="S89" s="138">
        <f t="shared" si="45"/>
      </c>
      <c r="T89" s="138">
        <f t="shared" si="46"/>
      </c>
      <c r="U89" s="142">
        <f t="shared" si="47"/>
      </c>
      <c r="V89" s="23"/>
      <c r="W89" s="19"/>
      <c r="X89" s="20"/>
      <c r="Y89" s="138">
        <f t="shared" si="48"/>
      </c>
      <c r="Z89" s="138">
        <f t="shared" si="49"/>
      </c>
      <c r="AA89" s="142">
        <f t="shared" si="50"/>
      </c>
      <c r="AB89" s="220" t="str">
        <f t="shared" si="51"/>
        <v>0</v>
      </c>
      <c r="AC89" s="220" t="str">
        <f t="shared" si="52"/>
        <v>0</v>
      </c>
      <c r="AD89" s="220" t="str">
        <f t="shared" si="53"/>
        <v>0</v>
      </c>
      <c r="AE89" s="220" t="str">
        <f t="shared" si="54"/>
        <v>0</v>
      </c>
      <c r="AF89" s="219">
        <f t="shared" si="55"/>
      </c>
      <c r="AG89" s="219">
        <f t="shared" si="56"/>
      </c>
      <c r="AH89" s="219">
        <f t="shared" si="57"/>
      </c>
      <c r="AI89" s="219">
        <f t="shared" si="58"/>
      </c>
      <c r="AJ89" s="219">
        <f t="shared" si="59"/>
      </c>
      <c r="AK89" s="219">
        <f t="shared" si="60"/>
      </c>
      <c r="AL89" s="219">
        <f t="shared" si="61"/>
      </c>
      <c r="AM89" s="219">
        <f t="shared" si="62"/>
      </c>
      <c r="AN89" s="325"/>
      <c r="AO89" s="326"/>
      <c r="AP89" s="326"/>
      <c r="AQ89" s="326"/>
      <c r="AR89" s="326"/>
      <c r="AS89" s="326"/>
      <c r="AT89" s="326"/>
      <c r="AU89" s="326"/>
      <c r="AV89" s="326"/>
      <c r="AW89" s="327"/>
      <c r="AX89" s="327"/>
      <c r="AY89" s="327"/>
      <c r="AZ89" s="327"/>
      <c r="BA89" s="327"/>
      <c r="BB89" s="327"/>
      <c r="BC89" s="328"/>
    </row>
    <row r="90" spans="1:55" ht="15" customHeight="1" thickBot="1">
      <c r="A90" s="254"/>
      <c r="B90" s="298"/>
      <c r="C90" s="299"/>
      <c r="D90" s="194"/>
      <c r="E90" s="8"/>
      <c r="F90" s="90"/>
      <c r="G90" s="143">
        <f t="shared" si="39"/>
      </c>
      <c r="H90" s="144">
        <f t="shared" si="40"/>
      </c>
      <c r="I90" s="145">
        <f t="shared" si="41"/>
      </c>
      <c r="J90" s="216"/>
      <c r="K90" s="8"/>
      <c r="L90" s="90"/>
      <c r="M90" s="143">
        <f t="shared" si="42"/>
      </c>
      <c r="N90" s="144">
        <f t="shared" si="43"/>
      </c>
      <c r="O90" s="145">
        <f t="shared" si="44"/>
      </c>
      <c r="P90" s="96" t="s">
        <v>170</v>
      </c>
      <c r="Q90" s="8">
        <v>2</v>
      </c>
      <c r="R90" s="90"/>
      <c r="S90" s="143">
        <f t="shared" si="45"/>
      </c>
      <c r="T90" s="143">
        <f t="shared" si="46"/>
      </c>
      <c r="U90" s="145">
        <f t="shared" si="47"/>
      </c>
      <c r="V90" s="91"/>
      <c r="W90" s="8"/>
      <c r="X90" s="90"/>
      <c r="Y90" s="143">
        <f t="shared" si="48"/>
      </c>
      <c r="Z90" s="143">
        <f t="shared" si="49"/>
      </c>
      <c r="AA90" s="145">
        <f t="shared" si="50"/>
      </c>
      <c r="AB90" s="220" t="str">
        <f t="shared" si="51"/>
        <v>0</v>
      </c>
      <c r="AC90" s="220" t="str">
        <f t="shared" si="52"/>
        <v>0</v>
      </c>
      <c r="AD90" s="220" t="str">
        <f t="shared" si="53"/>
        <v>0</v>
      </c>
      <c r="AE90" s="220" t="str">
        <f t="shared" si="54"/>
        <v>0</v>
      </c>
      <c r="AF90" s="219">
        <f t="shared" si="55"/>
      </c>
      <c r="AG90" s="219">
        <f t="shared" si="56"/>
      </c>
      <c r="AH90" s="219">
        <f t="shared" si="57"/>
      </c>
      <c r="AI90" s="219">
        <f t="shared" si="58"/>
      </c>
      <c r="AJ90" s="219">
        <f t="shared" si="59"/>
      </c>
      <c r="AK90" s="219">
        <f t="shared" si="60"/>
      </c>
      <c r="AL90" s="219">
        <f t="shared" si="61"/>
      </c>
      <c r="AM90" s="219">
        <f t="shared" si="62"/>
      </c>
      <c r="AN90" s="325"/>
      <c r="AO90" s="326"/>
      <c r="AP90" s="326"/>
      <c r="AQ90" s="326"/>
      <c r="AR90" s="326"/>
      <c r="AS90" s="326"/>
      <c r="AT90" s="326"/>
      <c r="AU90" s="326"/>
      <c r="AV90" s="326"/>
      <c r="AW90" s="327"/>
      <c r="AX90" s="327"/>
      <c r="AY90" s="327"/>
      <c r="AZ90" s="327"/>
      <c r="BA90" s="327"/>
      <c r="BB90" s="327"/>
      <c r="BC90" s="328"/>
    </row>
    <row r="91" spans="1:55" ht="15" customHeight="1">
      <c r="A91" s="252" t="s">
        <v>108</v>
      </c>
      <c r="B91" s="302" t="s">
        <v>131</v>
      </c>
      <c r="C91" s="303"/>
      <c r="D91" s="198" t="s">
        <v>122</v>
      </c>
      <c r="E91" s="69">
        <v>2</v>
      </c>
      <c r="F91" s="70"/>
      <c r="G91" s="71">
        <f t="shared" si="39"/>
      </c>
      <c r="H91" s="141">
        <f t="shared" si="40"/>
      </c>
      <c r="I91" s="72">
        <f t="shared" si="41"/>
      </c>
      <c r="J91" s="217"/>
      <c r="K91" s="69"/>
      <c r="L91" s="70"/>
      <c r="M91" s="71">
        <f t="shared" si="42"/>
      </c>
      <c r="N91" s="141">
        <f t="shared" si="43"/>
      </c>
      <c r="O91" s="72">
        <f t="shared" si="44"/>
      </c>
      <c r="P91" s="68" t="s">
        <v>123</v>
      </c>
      <c r="Q91" s="69">
        <v>2</v>
      </c>
      <c r="R91" s="70"/>
      <c r="S91" s="71">
        <f t="shared" si="45"/>
      </c>
      <c r="T91" s="71">
        <f t="shared" si="46"/>
      </c>
      <c r="U91" s="72">
        <f t="shared" si="47"/>
      </c>
      <c r="V91" s="74"/>
      <c r="W91" s="69"/>
      <c r="X91" s="70"/>
      <c r="Y91" s="71">
        <f t="shared" si="48"/>
      </c>
      <c r="Z91" s="71">
        <f t="shared" si="49"/>
      </c>
      <c r="AA91" s="72">
        <f t="shared" si="50"/>
      </c>
      <c r="AB91" s="220" t="str">
        <f t="shared" si="51"/>
        <v>0</v>
      </c>
      <c r="AC91" s="220" t="str">
        <f t="shared" si="52"/>
        <v>0</v>
      </c>
      <c r="AD91" s="220" t="str">
        <f t="shared" si="53"/>
        <v>0</v>
      </c>
      <c r="AE91" s="220" t="str">
        <f t="shared" si="54"/>
        <v>0</v>
      </c>
      <c r="AF91" s="219">
        <f t="shared" si="55"/>
      </c>
      <c r="AG91" s="219">
        <f t="shared" si="56"/>
      </c>
      <c r="AH91" s="219">
        <f t="shared" si="57"/>
      </c>
      <c r="AI91" s="219">
        <f t="shared" si="58"/>
      </c>
      <c r="AJ91" s="219">
        <f t="shared" si="59"/>
      </c>
      <c r="AK91" s="219">
        <f t="shared" si="60"/>
      </c>
      <c r="AL91" s="219">
        <f t="shared" si="61"/>
      </c>
      <c r="AM91" s="219">
        <f t="shared" si="62"/>
      </c>
      <c r="AN91" s="325"/>
      <c r="AO91" s="326"/>
      <c r="AP91" s="326"/>
      <c r="AQ91" s="326"/>
      <c r="AR91" s="326"/>
      <c r="AS91" s="326"/>
      <c r="AT91" s="326"/>
      <c r="AU91" s="326"/>
      <c r="AV91" s="326"/>
      <c r="AW91" s="327"/>
      <c r="AX91" s="327"/>
      <c r="AY91" s="327"/>
      <c r="AZ91" s="327"/>
      <c r="BA91" s="327"/>
      <c r="BB91" s="327"/>
      <c r="BC91" s="328"/>
    </row>
    <row r="92" spans="1:55" ht="15" customHeight="1">
      <c r="A92" s="253"/>
      <c r="B92" s="300"/>
      <c r="C92" s="301"/>
      <c r="D92" s="192"/>
      <c r="E92" s="19"/>
      <c r="F92" s="20"/>
      <c r="G92" s="138">
        <f t="shared" si="39"/>
      </c>
      <c r="H92" s="139">
        <f t="shared" si="40"/>
      </c>
      <c r="I92" s="142">
        <f t="shared" si="41"/>
      </c>
      <c r="J92" s="218"/>
      <c r="K92" s="19"/>
      <c r="L92" s="20"/>
      <c r="M92" s="138">
        <f t="shared" si="42"/>
      </c>
      <c r="N92" s="139">
        <f t="shared" si="43"/>
      </c>
      <c r="O92" s="142">
        <f t="shared" si="44"/>
      </c>
      <c r="P92" s="78" t="s">
        <v>171</v>
      </c>
      <c r="Q92" s="19">
        <v>2</v>
      </c>
      <c r="R92" s="20"/>
      <c r="S92" s="138">
        <f t="shared" si="45"/>
      </c>
      <c r="T92" s="138">
        <f t="shared" si="46"/>
      </c>
      <c r="U92" s="142">
        <f t="shared" si="47"/>
      </c>
      <c r="V92" s="23"/>
      <c r="W92" s="19"/>
      <c r="X92" s="20"/>
      <c r="Y92" s="138">
        <f t="shared" si="48"/>
      </c>
      <c r="Z92" s="138">
        <f t="shared" si="49"/>
      </c>
      <c r="AA92" s="142">
        <f t="shared" si="50"/>
      </c>
      <c r="AB92" s="220" t="str">
        <f t="shared" si="51"/>
        <v>0</v>
      </c>
      <c r="AC92" s="220" t="str">
        <f t="shared" si="52"/>
        <v>0</v>
      </c>
      <c r="AD92" s="220" t="str">
        <f t="shared" si="53"/>
        <v>0</v>
      </c>
      <c r="AE92" s="220" t="str">
        <f t="shared" si="54"/>
        <v>0</v>
      </c>
      <c r="AF92" s="219">
        <f t="shared" si="55"/>
      </c>
      <c r="AG92" s="219">
        <f t="shared" si="56"/>
      </c>
      <c r="AH92" s="219">
        <f t="shared" si="57"/>
      </c>
      <c r="AI92" s="219">
        <f t="shared" si="58"/>
      </c>
      <c r="AJ92" s="219">
        <f t="shared" si="59"/>
      </c>
      <c r="AK92" s="219">
        <f t="shared" si="60"/>
      </c>
      <c r="AL92" s="219">
        <f t="shared" si="61"/>
      </c>
      <c r="AM92" s="219">
        <f t="shared" si="62"/>
      </c>
      <c r="AN92" s="325"/>
      <c r="AO92" s="326"/>
      <c r="AP92" s="326"/>
      <c r="AQ92" s="326"/>
      <c r="AR92" s="326"/>
      <c r="AS92" s="326"/>
      <c r="AT92" s="326"/>
      <c r="AU92" s="326"/>
      <c r="AV92" s="326"/>
      <c r="AW92" s="327"/>
      <c r="AX92" s="327"/>
      <c r="AY92" s="327"/>
      <c r="AZ92" s="327"/>
      <c r="BA92" s="327"/>
      <c r="BB92" s="327"/>
      <c r="BC92" s="328"/>
    </row>
    <row r="93" spans="1:55" ht="15" customHeight="1">
      <c r="A93" s="253"/>
      <c r="B93" s="288"/>
      <c r="C93" s="304"/>
      <c r="D93" s="192"/>
      <c r="E93" s="19"/>
      <c r="F93" s="20"/>
      <c r="G93" s="138">
        <f t="shared" si="39"/>
      </c>
      <c r="H93" s="139">
        <f t="shared" si="40"/>
      </c>
      <c r="I93" s="142">
        <f t="shared" si="41"/>
      </c>
      <c r="J93" s="218"/>
      <c r="K93" s="19"/>
      <c r="L93" s="20"/>
      <c r="M93" s="138">
        <f t="shared" si="42"/>
      </c>
      <c r="N93" s="139">
        <f t="shared" si="43"/>
      </c>
      <c r="O93" s="142">
        <f t="shared" si="44"/>
      </c>
      <c r="P93" s="18" t="s">
        <v>172</v>
      </c>
      <c r="Q93" s="19">
        <v>2</v>
      </c>
      <c r="R93" s="20"/>
      <c r="S93" s="138">
        <f t="shared" si="45"/>
      </c>
      <c r="T93" s="138">
        <f t="shared" si="46"/>
      </c>
      <c r="U93" s="142">
        <f t="shared" si="47"/>
      </c>
      <c r="V93" s="23"/>
      <c r="W93" s="19"/>
      <c r="X93" s="20"/>
      <c r="Y93" s="138">
        <f t="shared" si="48"/>
      </c>
      <c r="Z93" s="138">
        <f t="shared" si="49"/>
      </c>
      <c r="AA93" s="142">
        <f t="shared" si="50"/>
      </c>
      <c r="AB93" s="220" t="str">
        <f t="shared" si="51"/>
        <v>0</v>
      </c>
      <c r="AC93" s="220" t="str">
        <f t="shared" si="52"/>
        <v>0</v>
      </c>
      <c r="AD93" s="220" t="str">
        <f t="shared" si="53"/>
        <v>0</v>
      </c>
      <c r="AE93" s="220" t="str">
        <f t="shared" si="54"/>
        <v>0</v>
      </c>
      <c r="AF93" s="219">
        <f t="shared" si="55"/>
      </c>
      <c r="AG93" s="219">
        <f t="shared" si="56"/>
      </c>
      <c r="AH93" s="219">
        <f t="shared" si="57"/>
      </c>
      <c r="AI93" s="219">
        <f t="shared" si="58"/>
      </c>
      <c r="AJ93" s="219">
        <f t="shared" si="59"/>
      </c>
      <c r="AK93" s="219">
        <f t="shared" si="60"/>
      </c>
      <c r="AL93" s="219">
        <f t="shared" si="61"/>
      </c>
      <c r="AM93" s="219">
        <f t="shared" si="62"/>
      </c>
      <c r="AN93" s="325"/>
      <c r="AO93" s="326"/>
      <c r="AP93" s="326"/>
      <c r="AQ93" s="326"/>
      <c r="AR93" s="326"/>
      <c r="AS93" s="326"/>
      <c r="AT93" s="326"/>
      <c r="AU93" s="326"/>
      <c r="AV93" s="326"/>
      <c r="AW93" s="327"/>
      <c r="AX93" s="327"/>
      <c r="AY93" s="327"/>
      <c r="AZ93" s="327"/>
      <c r="BA93" s="327"/>
      <c r="BB93" s="327"/>
      <c r="BC93" s="328"/>
    </row>
    <row r="94" spans="1:55" ht="15" customHeight="1" thickBot="1">
      <c r="A94" s="254"/>
      <c r="B94" s="290" t="s">
        <v>132</v>
      </c>
      <c r="C94" s="291"/>
      <c r="D94" s="194"/>
      <c r="E94" s="8"/>
      <c r="F94" s="90"/>
      <c r="G94" s="143">
        <f t="shared" si="39"/>
      </c>
      <c r="H94" s="144">
        <f t="shared" si="40"/>
      </c>
      <c r="I94" s="145">
        <f t="shared" si="41"/>
      </c>
      <c r="J94" s="194" t="s">
        <v>124</v>
      </c>
      <c r="K94" s="8">
        <v>2</v>
      </c>
      <c r="L94" s="90"/>
      <c r="M94" s="143">
        <f t="shared" si="42"/>
      </c>
      <c r="N94" s="144">
        <f t="shared" si="43"/>
      </c>
      <c r="O94" s="145">
        <f t="shared" si="44"/>
      </c>
      <c r="P94" s="7"/>
      <c r="Q94" s="8"/>
      <c r="R94" s="90"/>
      <c r="S94" s="143">
        <f t="shared" si="45"/>
      </c>
      <c r="T94" s="143">
        <f t="shared" si="46"/>
      </c>
      <c r="U94" s="145">
        <f t="shared" si="47"/>
      </c>
      <c r="V94" s="91"/>
      <c r="W94" s="8"/>
      <c r="X94" s="90"/>
      <c r="Y94" s="143">
        <f t="shared" si="48"/>
      </c>
      <c r="Z94" s="143">
        <f t="shared" si="49"/>
      </c>
      <c r="AA94" s="145">
        <f t="shared" si="50"/>
      </c>
      <c r="AB94" s="220" t="str">
        <f t="shared" si="51"/>
        <v>0</v>
      </c>
      <c r="AC94" s="220" t="str">
        <f t="shared" si="52"/>
        <v>0</v>
      </c>
      <c r="AD94" s="220" t="str">
        <f t="shared" si="53"/>
        <v>0</v>
      </c>
      <c r="AE94" s="220" t="str">
        <f t="shared" si="54"/>
        <v>0</v>
      </c>
      <c r="AF94" s="219">
        <f t="shared" si="55"/>
      </c>
      <c r="AG94" s="219">
        <f t="shared" si="56"/>
      </c>
      <c r="AH94" s="219">
        <f t="shared" si="57"/>
      </c>
      <c r="AI94" s="219">
        <f t="shared" si="58"/>
      </c>
      <c r="AJ94" s="219">
        <f t="shared" si="59"/>
      </c>
      <c r="AK94" s="219">
        <f t="shared" si="60"/>
      </c>
      <c r="AL94" s="219">
        <f t="shared" si="61"/>
      </c>
      <c r="AM94" s="219">
        <f t="shared" si="62"/>
      </c>
      <c r="AN94" s="325"/>
      <c r="AO94" s="326"/>
      <c r="AP94" s="326"/>
      <c r="AQ94" s="326"/>
      <c r="AR94" s="326"/>
      <c r="AS94" s="326"/>
      <c r="AT94" s="326"/>
      <c r="AU94" s="326"/>
      <c r="AV94" s="326"/>
      <c r="AW94" s="327"/>
      <c r="AX94" s="327"/>
      <c r="AY94" s="327"/>
      <c r="AZ94" s="327"/>
      <c r="BA94" s="327"/>
      <c r="BB94" s="327"/>
      <c r="BC94" s="328"/>
    </row>
    <row r="95" spans="1:55" ht="15" customHeight="1">
      <c r="A95" s="252" t="s">
        <v>84</v>
      </c>
      <c r="B95" s="255" t="s">
        <v>134</v>
      </c>
      <c r="C95" s="315"/>
      <c r="D95" s="202" t="s">
        <v>52</v>
      </c>
      <c r="E95" s="173">
        <v>1</v>
      </c>
      <c r="F95" s="70"/>
      <c r="G95" s="71">
        <f t="shared" si="39"/>
      </c>
      <c r="H95" s="141">
        <f t="shared" si="40"/>
      </c>
      <c r="I95" s="72">
        <f t="shared" si="41"/>
      </c>
      <c r="J95" s="202" t="s">
        <v>1</v>
      </c>
      <c r="K95" s="173">
        <v>1</v>
      </c>
      <c r="L95" s="70"/>
      <c r="M95" s="71">
        <f t="shared" si="42"/>
      </c>
      <c r="N95" s="141">
        <f t="shared" si="43"/>
      </c>
      <c r="O95" s="72">
        <f t="shared" si="44"/>
      </c>
      <c r="P95" s="172" t="s">
        <v>3</v>
      </c>
      <c r="Q95" s="173">
        <v>1</v>
      </c>
      <c r="R95" s="70"/>
      <c r="S95" s="71">
        <f t="shared" si="45"/>
      </c>
      <c r="T95" s="71">
        <f t="shared" si="46"/>
      </c>
      <c r="U95" s="72">
        <f t="shared" si="47"/>
      </c>
      <c r="V95" s="176" t="s">
        <v>5</v>
      </c>
      <c r="W95" s="173">
        <v>1</v>
      </c>
      <c r="X95" s="70"/>
      <c r="Y95" s="71">
        <f t="shared" si="48"/>
      </c>
      <c r="Z95" s="71">
        <f t="shared" si="49"/>
      </c>
      <c r="AA95" s="72">
        <f t="shared" si="50"/>
      </c>
      <c r="AB95" s="220" t="str">
        <f t="shared" si="51"/>
        <v>0</v>
      </c>
      <c r="AC95" s="220" t="str">
        <f t="shared" si="52"/>
        <v>0</v>
      </c>
      <c r="AD95" s="220" t="str">
        <f t="shared" si="53"/>
        <v>0</v>
      </c>
      <c r="AE95" s="220" t="str">
        <f t="shared" si="54"/>
        <v>0</v>
      </c>
      <c r="AF95" s="219">
        <f t="shared" si="55"/>
      </c>
      <c r="AG95" s="219">
        <f t="shared" si="56"/>
      </c>
      <c r="AH95" s="219">
        <f t="shared" si="57"/>
      </c>
      <c r="AI95" s="219">
        <f t="shared" si="58"/>
      </c>
      <c r="AJ95" s="219">
        <f t="shared" si="59"/>
      </c>
      <c r="AK95" s="219">
        <f t="shared" si="60"/>
      </c>
      <c r="AL95" s="219">
        <f t="shared" si="61"/>
      </c>
      <c r="AM95" s="219">
        <f t="shared" si="62"/>
      </c>
      <c r="AN95" s="325"/>
      <c r="AO95" s="326"/>
      <c r="AP95" s="326"/>
      <c r="AQ95" s="326"/>
      <c r="AR95" s="326"/>
      <c r="AS95" s="326"/>
      <c r="AT95" s="326"/>
      <c r="AU95" s="326"/>
      <c r="AV95" s="326"/>
      <c r="AW95" s="327"/>
      <c r="AX95" s="327"/>
      <c r="AY95" s="327"/>
      <c r="AZ95" s="327"/>
      <c r="BA95" s="327"/>
      <c r="BB95" s="327"/>
      <c r="BC95" s="328"/>
    </row>
    <row r="96" spans="1:55" ht="15" customHeight="1">
      <c r="A96" s="253"/>
      <c r="B96" s="256"/>
      <c r="C96" s="316"/>
      <c r="D96" s="203" t="s">
        <v>53</v>
      </c>
      <c r="E96" s="175">
        <v>1</v>
      </c>
      <c r="F96" s="20"/>
      <c r="G96" s="138">
        <f t="shared" si="39"/>
      </c>
      <c r="H96" s="139">
        <f t="shared" si="40"/>
      </c>
      <c r="I96" s="142">
        <f t="shared" si="41"/>
      </c>
      <c r="J96" s="203" t="s">
        <v>2</v>
      </c>
      <c r="K96" s="175">
        <v>1</v>
      </c>
      <c r="L96" s="20"/>
      <c r="M96" s="138">
        <f t="shared" si="42"/>
      </c>
      <c r="N96" s="139">
        <f t="shared" si="43"/>
      </c>
      <c r="O96" s="142">
        <f t="shared" si="44"/>
      </c>
      <c r="P96" s="174" t="s">
        <v>4</v>
      </c>
      <c r="Q96" s="175">
        <v>1</v>
      </c>
      <c r="R96" s="20"/>
      <c r="S96" s="138">
        <f t="shared" si="45"/>
      </c>
      <c r="T96" s="138">
        <f t="shared" si="46"/>
      </c>
      <c r="U96" s="142">
        <f t="shared" si="47"/>
      </c>
      <c r="V96" s="177" t="s">
        <v>6</v>
      </c>
      <c r="W96" s="175">
        <v>1</v>
      </c>
      <c r="X96" s="20"/>
      <c r="Y96" s="138">
        <f t="shared" si="48"/>
      </c>
      <c r="Z96" s="138">
        <f t="shared" si="49"/>
      </c>
      <c r="AA96" s="142">
        <f t="shared" si="50"/>
      </c>
      <c r="AB96" s="220" t="str">
        <f t="shared" si="51"/>
        <v>0</v>
      </c>
      <c r="AC96" s="220" t="str">
        <f t="shared" si="52"/>
        <v>0</v>
      </c>
      <c r="AD96" s="220" t="str">
        <f t="shared" si="53"/>
        <v>0</v>
      </c>
      <c r="AE96" s="220" t="str">
        <f t="shared" si="54"/>
        <v>0</v>
      </c>
      <c r="AF96" s="219">
        <f t="shared" si="55"/>
      </c>
      <c r="AG96" s="219">
        <f t="shared" si="56"/>
      </c>
      <c r="AH96" s="219">
        <f t="shared" si="57"/>
      </c>
      <c r="AI96" s="219">
        <f t="shared" si="58"/>
      </c>
      <c r="AJ96" s="219">
        <f t="shared" si="59"/>
      </c>
      <c r="AK96" s="219">
        <f t="shared" si="60"/>
      </c>
      <c r="AL96" s="219">
        <f t="shared" si="61"/>
      </c>
      <c r="AM96" s="219">
        <f t="shared" si="62"/>
      </c>
      <c r="AN96" s="325"/>
      <c r="AO96" s="326"/>
      <c r="AP96" s="326"/>
      <c r="AQ96" s="326"/>
      <c r="AR96" s="326"/>
      <c r="AS96" s="326"/>
      <c r="AT96" s="326"/>
      <c r="AU96" s="326"/>
      <c r="AV96" s="326"/>
      <c r="AW96" s="327"/>
      <c r="AX96" s="327"/>
      <c r="AY96" s="327"/>
      <c r="AZ96" s="327"/>
      <c r="BA96" s="327"/>
      <c r="BB96" s="327"/>
      <c r="BC96" s="328"/>
    </row>
    <row r="97" spans="1:55" ht="15" customHeight="1">
      <c r="A97" s="253"/>
      <c r="B97" s="256"/>
      <c r="C97" s="316"/>
      <c r="D97" s="203" t="s">
        <v>7</v>
      </c>
      <c r="E97" s="175">
        <v>1</v>
      </c>
      <c r="F97" s="20"/>
      <c r="G97" s="138">
        <f t="shared" si="39"/>
      </c>
      <c r="H97" s="139">
        <f t="shared" si="40"/>
      </c>
      <c r="I97" s="142">
        <f t="shared" si="41"/>
      </c>
      <c r="J97" s="203" t="s">
        <v>59</v>
      </c>
      <c r="K97" s="175">
        <v>1</v>
      </c>
      <c r="L97" s="20"/>
      <c r="M97" s="138">
        <f t="shared" si="42"/>
      </c>
      <c r="N97" s="139">
        <f t="shared" si="43"/>
      </c>
      <c r="O97" s="142">
        <f t="shared" si="44"/>
      </c>
      <c r="P97" s="174" t="s">
        <v>61</v>
      </c>
      <c r="Q97" s="175">
        <v>1</v>
      </c>
      <c r="R97" s="20"/>
      <c r="S97" s="138">
        <f t="shared" si="45"/>
      </c>
      <c r="T97" s="138">
        <f t="shared" si="46"/>
      </c>
      <c r="U97" s="142">
        <f t="shared" si="47"/>
      </c>
      <c r="V97" s="177" t="s">
        <v>63</v>
      </c>
      <c r="W97" s="175">
        <v>1</v>
      </c>
      <c r="X97" s="20"/>
      <c r="Y97" s="138">
        <f t="shared" si="48"/>
      </c>
      <c r="Z97" s="138">
        <f t="shared" si="49"/>
      </c>
      <c r="AA97" s="142">
        <f t="shared" si="50"/>
      </c>
      <c r="AB97" s="220" t="str">
        <f t="shared" si="51"/>
        <v>0</v>
      </c>
      <c r="AC97" s="220" t="str">
        <f t="shared" si="52"/>
        <v>0</v>
      </c>
      <c r="AD97" s="220" t="str">
        <f t="shared" si="53"/>
        <v>0</v>
      </c>
      <c r="AE97" s="220" t="str">
        <f t="shared" si="54"/>
        <v>0</v>
      </c>
      <c r="AF97" s="219">
        <f t="shared" si="55"/>
      </c>
      <c r="AG97" s="219">
        <f t="shared" si="56"/>
      </c>
      <c r="AH97" s="219">
        <f t="shared" si="57"/>
      </c>
      <c r="AI97" s="219">
        <f t="shared" si="58"/>
      </c>
      <c r="AJ97" s="219">
        <f t="shared" si="59"/>
      </c>
      <c r="AK97" s="219">
        <f t="shared" si="60"/>
      </c>
      <c r="AL97" s="219">
        <f t="shared" si="61"/>
      </c>
      <c r="AM97" s="219">
        <f t="shared" si="62"/>
      </c>
      <c r="AN97" s="325"/>
      <c r="AO97" s="326"/>
      <c r="AP97" s="326"/>
      <c r="AQ97" s="326"/>
      <c r="AR97" s="326"/>
      <c r="AS97" s="326"/>
      <c r="AT97" s="326"/>
      <c r="AU97" s="326"/>
      <c r="AV97" s="326"/>
      <c r="AW97" s="327"/>
      <c r="AX97" s="327"/>
      <c r="AY97" s="327"/>
      <c r="AZ97" s="327"/>
      <c r="BA97" s="327"/>
      <c r="BB97" s="327"/>
      <c r="BC97" s="328"/>
    </row>
    <row r="98" spans="1:55" ht="15" customHeight="1">
      <c r="A98" s="253"/>
      <c r="B98" s="256"/>
      <c r="C98" s="316"/>
      <c r="D98" s="203" t="s">
        <v>58</v>
      </c>
      <c r="E98" s="175">
        <v>1</v>
      </c>
      <c r="F98" s="20"/>
      <c r="G98" s="138">
        <f t="shared" si="39"/>
      </c>
      <c r="H98" s="139">
        <f t="shared" si="40"/>
      </c>
      <c r="I98" s="142">
        <f t="shared" si="41"/>
      </c>
      <c r="J98" s="203" t="s">
        <v>60</v>
      </c>
      <c r="K98" s="175">
        <v>1</v>
      </c>
      <c r="L98" s="20"/>
      <c r="M98" s="138">
        <f t="shared" si="42"/>
      </c>
      <c r="N98" s="139">
        <f t="shared" si="43"/>
      </c>
      <c r="O98" s="142">
        <f t="shared" si="44"/>
      </c>
      <c r="P98" s="174" t="s">
        <v>62</v>
      </c>
      <c r="Q98" s="175">
        <v>1</v>
      </c>
      <c r="R98" s="20"/>
      <c r="S98" s="138">
        <f t="shared" si="45"/>
      </c>
      <c r="T98" s="138">
        <f t="shared" si="46"/>
      </c>
      <c r="U98" s="142">
        <f t="shared" si="47"/>
      </c>
      <c r="V98" s="177" t="s">
        <v>64</v>
      </c>
      <c r="W98" s="175">
        <v>1</v>
      </c>
      <c r="X98" s="20"/>
      <c r="Y98" s="138">
        <f t="shared" si="48"/>
      </c>
      <c r="Z98" s="138">
        <f t="shared" si="49"/>
      </c>
      <c r="AA98" s="142">
        <f t="shared" si="50"/>
      </c>
      <c r="AB98" s="220" t="str">
        <f t="shared" si="51"/>
        <v>0</v>
      </c>
      <c r="AC98" s="220" t="str">
        <f t="shared" si="52"/>
        <v>0</v>
      </c>
      <c r="AD98" s="220" t="str">
        <f t="shared" si="53"/>
        <v>0</v>
      </c>
      <c r="AE98" s="220" t="str">
        <f t="shared" si="54"/>
        <v>0</v>
      </c>
      <c r="AF98" s="219">
        <f t="shared" si="55"/>
      </c>
      <c r="AG98" s="219">
        <f t="shared" si="56"/>
      </c>
      <c r="AH98" s="219">
        <f t="shared" si="57"/>
      </c>
      <c r="AI98" s="219">
        <f t="shared" si="58"/>
      </c>
      <c r="AJ98" s="219">
        <f t="shared" si="59"/>
      </c>
      <c r="AK98" s="219">
        <f t="shared" si="60"/>
      </c>
      <c r="AL98" s="219">
        <f t="shared" si="61"/>
      </c>
      <c r="AM98" s="219">
        <f t="shared" si="62"/>
      </c>
      <c r="AN98" s="325"/>
      <c r="AO98" s="326"/>
      <c r="AP98" s="326"/>
      <c r="AQ98" s="326"/>
      <c r="AR98" s="326"/>
      <c r="AS98" s="326"/>
      <c r="AT98" s="326"/>
      <c r="AU98" s="326"/>
      <c r="AV98" s="326"/>
      <c r="AW98" s="327"/>
      <c r="AX98" s="327"/>
      <c r="AY98" s="327"/>
      <c r="AZ98" s="327"/>
      <c r="BA98" s="327"/>
      <c r="BB98" s="327"/>
      <c r="BC98" s="328"/>
    </row>
    <row r="99" spans="1:55" ht="15" customHeight="1">
      <c r="A99" s="253"/>
      <c r="B99" s="256"/>
      <c r="C99" s="316"/>
      <c r="D99" s="199" t="s">
        <v>66</v>
      </c>
      <c r="E99" s="19">
        <v>1</v>
      </c>
      <c r="F99" s="20"/>
      <c r="G99" s="138">
        <f t="shared" si="39"/>
      </c>
      <c r="H99" s="139">
        <f t="shared" si="40"/>
      </c>
      <c r="I99" s="142">
        <f t="shared" si="41"/>
      </c>
      <c r="J99" s="199" t="s">
        <v>68</v>
      </c>
      <c r="K99" s="19">
        <v>1</v>
      </c>
      <c r="L99" s="20"/>
      <c r="M99" s="138">
        <f t="shared" si="42"/>
      </c>
      <c r="N99" s="139">
        <f t="shared" si="43"/>
      </c>
      <c r="O99" s="142">
        <f t="shared" si="44"/>
      </c>
      <c r="P99" s="22"/>
      <c r="Q99" s="19"/>
      <c r="R99" s="20"/>
      <c r="S99" s="138">
        <f t="shared" si="45"/>
      </c>
      <c r="T99" s="138">
        <f t="shared" si="46"/>
      </c>
      <c r="U99" s="142">
        <f t="shared" si="47"/>
      </c>
      <c r="V99" s="177" t="s">
        <v>65</v>
      </c>
      <c r="W99" s="175">
        <v>2</v>
      </c>
      <c r="X99" s="20"/>
      <c r="Y99" s="138">
        <f t="shared" si="48"/>
      </c>
      <c r="Z99" s="138">
        <f t="shared" si="49"/>
      </c>
      <c r="AA99" s="142">
        <f t="shared" si="50"/>
      </c>
      <c r="AB99" s="220" t="str">
        <f t="shared" si="51"/>
        <v>0</v>
      </c>
      <c r="AC99" s="220" t="str">
        <f t="shared" si="52"/>
        <v>0</v>
      </c>
      <c r="AD99" s="220" t="str">
        <f t="shared" si="53"/>
        <v>0</v>
      </c>
      <c r="AE99" s="220" t="str">
        <f t="shared" si="54"/>
        <v>0</v>
      </c>
      <c r="AF99" s="219">
        <f t="shared" si="55"/>
      </c>
      <c r="AG99" s="219">
        <f t="shared" si="56"/>
      </c>
      <c r="AH99" s="219">
        <f t="shared" si="57"/>
      </c>
      <c r="AI99" s="219">
        <f t="shared" si="58"/>
      </c>
      <c r="AJ99" s="219">
        <f t="shared" si="59"/>
      </c>
      <c r="AK99" s="219">
        <f t="shared" si="60"/>
      </c>
      <c r="AL99" s="219">
        <f t="shared" si="61"/>
      </c>
      <c r="AM99" s="219">
        <f t="shared" si="62"/>
      </c>
      <c r="AN99" s="325"/>
      <c r="AO99" s="326"/>
      <c r="AP99" s="326"/>
      <c r="AQ99" s="326"/>
      <c r="AR99" s="326"/>
      <c r="AS99" s="326"/>
      <c r="AT99" s="326"/>
      <c r="AU99" s="326"/>
      <c r="AV99" s="326"/>
      <c r="AW99" s="327"/>
      <c r="AX99" s="327"/>
      <c r="AY99" s="327"/>
      <c r="AZ99" s="327"/>
      <c r="BA99" s="327"/>
      <c r="BB99" s="327"/>
      <c r="BC99" s="328"/>
    </row>
    <row r="100" spans="1:55" ht="15" customHeight="1">
      <c r="A100" s="253"/>
      <c r="B100" s="256"/>
      <c r="C100" s="316"/>
      <c r="D100" s="199" t="s">
        <v>67</v>
      </c>
      <c r="E100" s="19">
        <v>1</v>
      </c>
      <c r="F100" s="20"/>
      <c r="G100" s="138">
        <f t="shared" si="39"/>
      </c>
      <c r="H100" s="139">
        <f t="shared" si="40"/>
      </c>
      <c r="I100" s="142">
        <f t="shared" si="41"/>
      </c>
      <c r="J100" s="199" t="s">
        <v>69</v>
      </c>
      <c r="K100" s="19">
        <v>1</v>
      </c>
      <c r="L100" s="20"/>
      <c r="M100" s="138">
        <f t="shared" si="42"/>
      </c>
      <c r="N100" s="139">
        <f t="shared" si="43"/>
      </c>
      <c r="O100" s="142">
        <f t="shared" si="44"/>
      </c>
      <c r="P100" s="22"/>
      <c r="Q100" s="19"/>
      <c r="R100" s="20"/>
      <c r="S100" s="138">
        <f t="shared" si="45"/>
      </c>
      <c r="T100" s="138">
        <f t="shared" si="46"/>
      </c>
      <c r="U100" s="142">
        <f t="shared" si="47"/>
      </c>
      <c r="V100" s="23"/>
      <c r="W100" s="19"/>
      <c r="X100" s="20"/>
      <c r="Y100" s="138">
        <f t="shared" si="48"/>
      </c>
      <c r="Z100" s="138">
        <f t="shared" si="49"/>
      </c>
      <c r="AA100" s="142">
        <f t="shared" si="50"/>
      </c>
      <c r="AB100" s="220" t="str">
        <f t="shared" si="51"/>
        <v>0</v>
      </c>
      <c r="AC100" s="220" t="str">
        <f t="shared" si="52"/>
        <v>0</v>
      </c>
      <c r="AD100" s="220" t="str">
        <f t="shared" si="53"/>
        <v>0</v>
      </c>
      <c r="AE100" s="220" t="str">
        <f t="shared" si="54"/>
        <v>0</v>
      </c>
      <c r="AF100" s="219">
        <f t="shared" si="55"/>
      </c>
      <c r="AG100" s="219">
        <f t="shared" si="56"/>
      </c>
      <c r="AH100" s="219">
        <f t="shared" si="57"/>
      </c>
      <c r="AI100" s="219">
        <f t="shared" si="58"/>
      </c>
      <c r="AJ100" s="219">
        <f t="shared" si="59"/>
      </c>
      <c r="AK100" s="219">
        <f t="shared" si="60"/>
      </c>
      <c r="AL100" s="219">
        <f t="shared" si="61"/>
      </c>
      <c r="AM100" s="219">
        <f t="shared" si="62"/>
      </c>
      <c r="AN100" s="325"/>
      <c r="AO100" s="326"/>
      <c r="AP100" s="326"/>
      <c r="AQ100" s="326"/>
      <c r="AR100" s="326"/>
      <c r="AS100" s="326"/>
      <c r="AT100" s="326"/>
      <c r="AU100" s="326"/>
      <c r="AV100" s="326"/>
      <c r="AW100" s="327"/>
      <c r="AX100" s="327"/>
      <c r="AY100" s="327"/>
      <c r="AZ100" s="327"/>
      <c r="BA100" s="327"/>
      <c r="BB100" s="327"/>
      <c r="BC100" s="328"/>
    </row>
    <row r="101" spans="1:55" ht="15" customHeight="1">
      <c r="A101" s="253"/>
      <c r="B101" s="256"/>
      <c r="C101" s="316"/>
      <c r="D101" s="199" t="s">
        <v>70</v>
      </c>
      <c r="E101" s="19">
        <v>1</v>
      </c>
      <c r="F101" s="20"/>
      <c r="G101" s="138">
        <f t="shared" si="39"/>
      </c>
      <c r="H101" s="139">
        <f t="shared" si="40"/>
      </c>
      <c r="I101" s="142">
        <f t="shared" si="41"/>
      </c>
      <c r="J101" s="218"/>
      <c r="K101" s="19"/>
      <c r="L101" s="20"/>
      <c r="M101" s="138">
        <f t="shared" si="42"/>
      </c>
      <c r="N101" s="139">
        <f t="shared" si="43"/>
      </c>
      <c r="O101" s="142">
        <f t="shared" si="44"/>
      </c>
      <c r="P101" s="22"/>
      <c r="Q101" s="19"/>
      <c r="R101" s="20"/>
      <c r="S101" s="138">
        <f t="shared" si="45"/>
      </c>
      <c r="T101" s="138">
        <f t="shared" si="46"/>
      </c>
      <c r="U101" s="142">
        <f t="shared" si="47"/>
      </c>
      <c r="V101" s="23"/>
      <c r="W101" s="19"/>
      <c r="X101" s="20"/>
      <c r="Y101" s="138">
        <f t="shared" si="48"/>
      </c>
      <c r="Z101" s="138">
        <f t="shared" si="49"/>
      </c>
      <c r="AA101" s="142">
        <f t="shared" si="50"/>
      </c>
      <c r="AB101" s="220" t="str">
        <f t="shared" si="51"/>
        <v>0</v>
      </c>
      <c r="AC101" s="220" t="str">
        <f t="shared" si="52"/>
        <v>0</v>
      </c>
      <c r="AD101" s="220" t="str">
        <f t="shared" si="53"/>
        <v>0</v>
      </c>
      <c r="AE101" s="220" t="str">
        <f t="shared" si="54"/>
        <v>0</v>
      </c>
      <c r="AF101" s="219">
        <f t="shared" si="55"/>
      </c>
      <c r="AG101" s="219">
        <f t="shared" si="56"/>
      </c>
      <c r="AH101" s="219">
        <f t="shared" si="57"/>
      </c>
      <c r="AI101" s="219">
        <f t="shared" si="58"/>
      </c>
      <c r="AJ101" s="219">
        <f t="shared" si="59"/>
      </c>
      <c r="AK101" s="219">
        <f t="shared" si="60"/>
      </c>
      <c r="AL101" s="219">
        <f t="shared" si="61"/>
      </c>
      <c r="AM101" s="219">
        <f t="shared" si="62"/>
      </c>
      <c r="AN101" s="325"/>
      <c r="AO101" s="326"/>
      <c r="AP101" s="326"/>
      <c r="AQ101" s="326"/>
      <c r="AR101" s="326"/>
      <c r="AS101" s="326"/>
      <c r="AT101" s="326"/>
      <c r="AU101" s="326"/>
      <c r="AV101" s="326"/>
      <c r="AW101" s="327"/>
      <c r="AX101" s="327"/>
      <c r="AY101" s="327"/>
      <c r="AZ101" s="327"/>
      <c r="BA101" s="327"/>
      <c r="BB101" s="327"/>
      <c r="BC101" s="328"/>
    </row>
    <row r="102" spans="1:55" ht="15" customHeight="1">
      <c r="A102" s="253"/>
      <c r="B102" s="256"/>
      <c r="C102" s="316"/>
      <c r="D102" s="199" t="s">
        <v>71</v>
      </c>
      <c r="E102" s="19">
        <v>1</v>
      </c>
      <c r="F102" s="20"/>
      <c r="G102" s="138">
        <f t="shared" si="39"/>
      </c>
      <c r="H102" s="139">
        <f t="shared" si="40"/>
      </c>
      <c r="I102" s="142">
        <f t="shared" si="41"/>
      </c>
      <c r="J102" s="218"/>
      <c r="K102" s="19"/>
      <c r="L102" s="20"/>
      <c r="M102" s="138">
        <f t="shared" si="42"/>
      </c>
      <c r="N102" s="139">
        <f t="shared" si="43"/>
      </c>
      <c r="O102" s="142">
        <f t="shared" si="44"/>
      </c>
      <c r="P102" s="22"/>
      <c r="Q102" s="19"/>
      <c r="R102" s="20"/>
      <c r="S102" s="138">
        <f t="shared" si="45"/>
      </c>
      <c r="T102" s="138">
        <f t="shared" si="46"/>
      </c>
      <c r="U102" s="142">
        <f t="shared" si="47"/>
      </c>
      <c r="V102" s="23"/>
      <c r="W102" s="19"/>
      <c r="X102" s="20"/>
      <c r="Y102" s="138">
        <f t="shared" si="48"/>
      </c>
      <c r="Z102" s="138">
        <f t="shared" si="49"/>
      </c>
      <c r="AA102" s="142">
        <f t="shared" si="50"/>
      </c>
      <c r="AB102" s="220" t="str">
        <f t="shared" si="51"/>
        <v>0</v>
      </c>
      <c r="AC102" s="220" t="str">
        <f t="shared" si="52"/>
        <v>0</v>
      </c>
      <c r="AD102" s="220" t="str">
        <f t="shared" si="53"/>
        <v>0</v>
      </c>
      <c r="AE102" s="220" t="str">
        <f t="shared" si="54"/>
        <v>0</v>
      </c>
      <c r="AF102" s="219">
        <f t="shared" si="55"/>
      </c>
      <c r="AG102" s="219">
        <f t="shared" si="56"/>
      </c>
      <c r="AH102" s="219">
        <f t="shared" si="57"/>
      </c>
      <c r="AI102" s="219">
        <f t="shared" si="58"/>
      </c>
      <c r="AJ102" s="219">
        <f t="shared" si="59"/>
      </c>
      <c r="AK102" s="219">
        <f t="shared" si="60"/>
      </c>
      <c r="AL102" s="219">
        <f t="shared" si="61"/>
      </c>
      <c r="AM102" s="219">
        <f t="shared" si="62"/>
      </c>
      <c r="AN102" s="325"/>
      <c r="AO102" s="326"/>
      <c r="AP102" s="326"/>
      <c r="AQ102" s="326"/>
      <c r="AR102" s="326"/>
      <c r="AS102" s="326"/>
      <c r="AT102" s="326"/>
      <c r="AU102" s="326"/>
      <c r="AV102" s="326"/>
      <c r="AW102" s="327"/>
      <c r="AX102" s="327"/>
      <c r="AY102" s="327"/>
      <c r="AZ102" s="327"/>
      <c r="BA102" s="327"/>
      <c r="BB102" s="327"/>
      <c r="BC102" s="328"/>
    </row>
    <row r="103" spans="1:55" ht="15" customHeight="1">
      <c r="A103" s="253"/>
      <c r="B103" s="256"/>
      <c r="C103" s="316"/>
      <c r="D103" s="199" t="s">
        <v>72</v>
      </c>
      <c r="E103" s="19">
        <v>1</v>
      </c>
      <c r="F103" s="20"/>
      <c r="G103" s="138">
        <f t="shared" si="39"/>
      </c>
      <c r="H103" s="139">
        <f t="shared" si="40"/>
      </c>
      <c r="I103" s="142">
        <f t="shared" si="41"/>
      </c>
      <c r="J103" s="218"/>
      <c r="K103" s="19"/>
      <c r="L103" s="20"/>
      <c r="M103" s="138">
        <f t="shared" si="42"/>
      </c>
      <c r="N103" s="139">
        <f t="shared" si="43"/>
      </c>
      <c r="O103" s="142">
        <f t="shared" si="44"/>
      </c>
      <c r="P103" s="22"/>
      <c r="Q103" s="19"/>
      <c r="R103" s="20"/>
      <c r="S103" s="138">
        <f t="shared" si="45"/>
      </c>
      <c r="T103" s="138">
        <f t="shared" si="46"/>
      </c>
      <c r="U103" s="142">
        <f t="shared" si="47"/>
      </c>
      <c r="V103" s="23"/>
      <c r="W103" s="19"/>
      <c r="X103" s="20"/>
      <c r="Y103" s="138">
        <f t="shared" si="48"/>
      </c>
      <c r="Z103" s="138">
        <f t="shared" si="49"/>
      </c>
      <c r="AA103" s="142">
        <f t="shared" si="50"/>
      </c>
      <c r="AB103" s="220" t="str">
        <f t="shared" si="51"/>
        <v>0</v>
      </c>
      <c r="AC103" s="220" t="str">
        <f t="shared" si="52"/>
        <v>0</v>
      </c>
      <c r="AD103" s="220" t="str">
        <f t="shared" si="53"/>
        <v>0</v>
      </c>
      <c r="AE103" s="220" t="str">
        <f t="shared" si="54"/>
        <v>0</v>
      </c>
      <c r="AF103" s="219">
        <f t="shared" si="55"/>
      </c>
      <c r="AG103" s="219">
        <f t="shared" si="56"/>
      </c>
      <c r="AH103" s="219">
        <f t="shared" si="57"/>
      </c>
      <c r="AI103" s="219">
        <f t="shared" si="58"/>
      </c>
      <c r="AJ103" s="219">
        <f t="shared" si="59"/>
      </c>
      <c r="AK103" s="219">
        <f t="shared" si="60"/>
      </c>
      <c r="AL103" s="219">
        <f t="shared" si="61"/>
      </c>
      <c r="AM103" s="219">
        <f t="shared" si="62"/>
      </c>
      <c r="AN103" s="325"/>
      <c r="AO103" s="326"/>
      <c r="AP103" s="326"/>
      <c r="AQ103" s="326"/>
      <c r="AR103" s="326"/>
      <c r="AS103" s="326"/>
      <c r="AT103" s="326"/>
      <c r="AU103" s="326"/>
      <c r="AV103" s="326"/>
      <c r="AW103" s="327"/>
      <c r="AX103" s="327"/>
      <c r="AY103" s="327"/>
      <c r="AZ103" s="327"/>
      <c r="BA103" s="327"/>
      <c r="BB103" s="327"/>
      <c r="BC103" s="328"/>
    </row>
    <row r="104" spans="1:55" ht="15" customHeight="1">
      <c r="A104" s="253"/>
      <c r="B104" s="256"/>
      <c r="C104" s="316"/>
      <c r="D104" s="199" t="s">
        <v>73</v>
      </c>
      <c r="E104" s="19">
        <v>1</v>
      </c>
      <c r="F104" s="20"/>
      <c r="G104" s="138">
        <f t="shared" si="39"/>
      </c>
      <c r="H104" s="139">
        <f t="shared" si="40"/>
      </c>
      <c r="I104" s="142">
        <f t="shared" si="41"/>
      </c>
      <c r="J104" s="218"/>
      <c r="K104" s="19"/>
      <c r="L104" s="20"/>
      <c r="M104" s="138">
        <f t="shared" si="42"/>
      </c>
      <c r="N104" s="139">
        <f t="shared" si="43"/>
      </c>
      <c r="O104" s="142">
        <f t="shared" si="44"/>
      </c>
      <c r="P104" s="22"/>
      <c r="Q104" s="19"/>
      <c r="R104" s="20"/>
      <c r="S104" s="138">
        <f t="shared" si="45"/>
      </c>
      <c r="T104" s="138">
        <f t="shared" si="46"/>
      </c>
      <c r="U104" s="142">
        <f t="shared" si="47"/>
      </c>
      <c r="V104" s="23"/>
      <c r="W104" s="19"/>
      <c r="X104" s="20"/>
      <c r="Y104" s="138">
        <f t="shared" si="48"/>
      </c>
      <c r="Z104" s="138">
        <f t="shared" si="49"/>
      </c>
      <c r="AA104" s="142">
        <f t="shared" si="50"/>
      </c>
      <c r="AB104" s="220" t="str">
        <f t="shared" si="51"/>
        <v>0</v>
      </c>
      <c r="AC104" s="220" t="str">
        <f t="shared" si="52"/>
        <v>0</v>
      </c>
      <c r="AD104" s="220" t="str">
        <f t="shared" si="53"/>
        <v>0</v>
      </c>
      <c r="AE104" s="220" t="str">
        <f t="shared" si="54"/>
        <v>0</v>
      </c>
      <c r="AF104" s="219">
        <f t="shared" si="55"/>
      </c>
      <c r="AG104" s="219">
        <f t="shared" si="56"/>
      </c>
      <c r="AH104" s="219">
        <f t="shared" si="57"/>
      </c>
      <c r="AI104" s="219">
        <f t="shared" si="58"/>
      </c>
      <c r="AJ104" s="219">
        <f t="shared" si="59"/>
      </c>
      <c r="AK104" s="219">
        <f t="shared" si="60"/>
      </c>
      <c r="AL104" s="219">
        <f t="shared" si="61"/>
      </c>
      <c r="AM104" s="219">
        <f t="shared" si="62"/>
      </c>
      <c r="AN104" s="325"/>
      <c r="AO104" s="326"/>
      <c r="AP104" s="326"/>
      <c r="AQ104" s="326"/>
      <c r="AR104" s="326"/>
      <c r="AS104" s="326"/>
      <c r="AT104" s="326"/>
      <c r="AU104" s="326"/>
      <c r="AV104" s="326"/>
      <c r="AW104" s="327"/>
      <c r="AX104" s="327"/>
      <c r="AY104" s="327"/>
      <c r="AZ104" s="327"/>
      <c r="BA104" s="327"/>
      <c r="BB104" s="327"/>
      <c r="BC104" s="328"/>
    </row>
    <row r="105" spans="1:55" ht="15" customHeight="1">
      <c r="A105" s="253"/>
      <c r="B105" s="256"/>
      <c r="C105" s="316"/>
      <c r="D105" s="199" t="s">
        <v>74</v>
      </c>
      <c r="E105" s="19">
        <v>1</v>
      </c>
      <c r="F105" s="20"/>
      <c r="G105" s="138">
        <f t="shared" si="39"/>
      </c>
      <c r="H105" s="139">
        <f t="shared" si="40"/>
      </c>
      <c r="I105" s="142">
        <f t="shared" si="41"/>
      </c>
      <c r="J105" s="218"/>
      <c r="K105" s="19"/>
      <c r="L105" s="20"/>
      <c r="M105" s="138">
        <f t="shared" si="42"/>
      </c>
      <c r="N105" s="139">
        <f t="shared" si="43"/>
      </c>
      <c r="O105" s="142">
        <f t="shared" si="44"/>
      </c>
      <c r="P105" s="22"/>
      <c r="Q105" s="19"/>
      <c r="R105" s="20"/>
      <c r="S105" s="138">
        <f t="shared" si="45"/>
      </c>
      <c r="T105" s="138">
        <f t="shared" si="46"/>
      </c>
      <c r="U105" s="142">
        <f t="shared" si="47"/>
      </c>
      <c r="V105" s="23"/>
      <c r="W105" s="19"/>
      <c r="X105" s="20"/>
      <c r="Y105" s="138">
        <f t="shared" si="48"/>
      </c>
      <c r="Z105" s="138">
        <f t="shared" si="49"/>
      </c>
      <c r="AA105" s="142">
        <f t="shared" si="50"/>
      </c>
      <c r="AB105" s="220" t="str">
        <f t="shared" si="51"/>
        <v>0</v>
      </c>
      <c r="AC105" s="220" t="str">
        <f t="shared" si="52"/>
        <v>0</v>
      </c>
      <c r="AD105" s="220" t="str">
        <f t="shared" si="53"/>
        <v>0</v>
      </c>
      <c r="AE105" s="220" t="str">
        <f t="shared" si="54"/>
        <v>0</v>
      </c>
      <c r="AF105" s="219">
        <f t="shared" si="55"/>
      </c>
      <c r="AG105" s="219">
        <f t="shared" si="56"/>
      </c>
      <c r="AH105" s="219">
        <f t="shared" si="57"/>
      </c>
      <c r="AI105" s="219">
        <f t="shared" si="58"/>
      </c>
      <c r="AJ105" s="219">
        <f t="shared" si="59"/>
      </c>
      <c r="AK105" s="219">
        <f t="shared" si="60"/>
      </c>
      <c r="AL105" s="219">
        <f t="shared" si="61"/>
      </c>
      <c r="AM105" s="219">
        <f t="shared" si="62"/>
      </c>
      <c r="AN105" s="325"/>
      <c r="AO105" s="326"/>
      <c r="AP105" s="326"/>
      <c r="AQ105" s="326"/>
      <c r="AR105" s="326"/>
      <c r="AS105" s="326"/>
      <c r="AT105" s="326"/>
      <c r="AU105" s="326"/>
      <c r="AV105" s="326"/>
      <c r="AW105" s="327"/>
      <c r="AX105" s="327"/>
      <c r="AY105" s="327"/>
      <c r="AZ105" s="327"/>
      <c r="BA105" s="327"/>
      <c r="BB105" s="327"/>
      <c r="BC105" s="328"/>
    </row>
    <row r="106" spans="1:55" ht="15" customHeight="1">
      <c r="A106" s="253"/>
      <c r="B106" s="317"/>
      <c r="C106" s="318"/>
      <c r="D106" s="199" t="s">
        <v>75</v>
      </c>
      <c r="E106" s="19">
        <v>1</v>
      </c>
      <c r="F106" s="20"/>
      <c r="G106" s="138">
        <f t="shared" si="39"/>
      </c>
      <c r="H106" s="139">
        <f t="shared" si="40"/>
      </c>
      <c r="I106" s="142">
        <f t="shared" si="41"/>
      </c>
      <c r="J106" s="22"/>
      <c r="K106" s="19"/>
      <c r="L106" s="20"/>
      <c r="M106" s="138">
        <f t="shared" si="42"/>
      </c>
      <c r="N106" s="139">
        <f t="shared" si="43"/>
      </c>
      <c r="O106" s="142">
        <f t="shared" si="44"/>
      </c>
      <c r="P106" s="22"/>
      <c r="Q106" s="19"/>
      <c r="R106" s="20"/>
      <c r="S106" s="138">
        <f t="shared" si="45"/>
      </c>
      <c r="T106" s="138">
        <f t="shared" si="46"/>
      </c>
      <c r="U106" s="142">
        <f t="shared" si="47"/>
      </c>
      <c r="V106" s="23"/>
      <c r="W106" s="19"/>
      <c r="X106" s="20"/>
      <c r="Y106" s="138">
        <f t="shared" si="48"/>
      </c>
      <c r="Z106" s="138">
        <f t="shared" si="49"/>
      </c>
      <c r="AA106" s="142">
        <f t="shared" si="50"/>
      </c>
      <c r="AB106" s="220" t="str">
        <f t="shared" si="51"/>
        <v>0</v>
      </c>
      <c r="AC106" s="220" t="str">
        <f t="shared" si="52"/>
        <v>0</v>
      </c>
      <c r="AD106" s="220" t="str">
        <f t="shared" si="53"/>
        <v>0</v>
      </c>
      <c r="AE106" s="220" t="str">
        <f t="shared" si="54"/>
        <v>0</v>
      </c>
      <c r="AF106" s="219">
        <f t="shared" si="55"/>
      </c>
      <c r="AG106" s="219">
        <f t="shared" si="56"/>
      </c>
      <c r="AH106" s="219">
        <f t="shared" si="57"/>
      </c>
      <c r="AI106" s="219">
        <f t="shared" si="58"/>
      </c>
      <c r="AJ106" s="219">
        <f t="shared" si="59"/>
      </c>
      <c r="AK106" s="219">
        <f t="shared" si="60"/>
      </c>
      <c r="AL106" s="219">
        <f t="shared" si="61"/>
      </c>
      <c r="AM106" s="219">
        <f t="shared" si="62"/>
      </c>
      <c r="AN106" s="325"/>
      <c r="AO106" s="326"/>
      <c r="AP106" s="326"/>
      <c r="AQ106" s="326"/>
      <c r="AR106" s="326"/>
      <c r="AS106" s="326"/>
      <c r="AT106" s="326"/>
      <c r="AU106" s="326"/>
      <c r="AV106" s="326"/>
      <c r="AW106" s="327"/>
      <c r="AX106" s="327"/>
      <c r="AY106" s="327"/>
      <c r="AZ106" s="327"/>
      <c r="BA106" s="327"/>
      <c r="BB106" s="327"/>
      <c r="BC106" s="328"/>
    </row>
    <row r="107" spans="1:55" ht="15" customHeight="1">
      <c r="A107" s="253"/>
      <c r="B107" s="305" t="s">
        <v>131</v>
      </c>
      <c r="C107" s="306"/>
      <c r="D107" s="192"/>
      <c r="E107" s="19"/>
      <c r="F107" s="20"/>
      <c r="G107" s="138">
        <f t="shared" si="39"/>
      </c>
      <c r="H107" s="139">
        <f t="shared" si="40"/>
      </c>
      <c r="I107" s="142">
        <f t="shared" si="41"/>
      </c>
      <c r="J107" s="22"/>
      <c r="K107" s="19"/>
      <c r="L107" s="20"/>
      <c r="M107" s="138">
        <f t="shared" si="42"/>
      </c>
      <c r="N107" s="139">
        <f t="shared" si="43"/>
      </c>
      <c r="O107" s="142">
        <f t="shared" si="44"/>
      </c>
      <c r="P107" s="22"/>
      <c r="Q107" s="19"/>
      <c r="R107" s="20"/>
      <c r="S107" s="138">
        <f t="shared" si="45"/>
      </c>
      <c r="T107" s="138">
        <f t="shared" si="46"/>
      </c>
      <c r="U107" s="142">
        <f t="shared" si="47"/>
      </c>
      <c r="V107" s="21" t="s">
        <v>125</v>
      </c>
      <c r="W107" s="19">
        <v>8</v>
      </c>
      <c r="X107" s="20"/>
      <c r="Y107" s="138">
        <f t="shared" si="48"/>
      </c>
      <c r="Z107" s="138">
        <f t="shared" si="49"/>
      </c>
      <c r="AA107" s="142">
        <f t="shared" si="50"/>
      </c>
      <c r="AB107" s="220" t="str">
        <f t="shared" si="51"/>
        <v>0</v>
      </c>
      <c r="AC107" s="220" t="str">
        <f t="shared" si="52"/>
        <v>0</v>
      </c>
      <c r="AD107" s="220" t="str">
        <f t="shared" si="53"/>
        <v>0</v>
      </c>
      <c r="AE107" s="220" t="str">
        <f t="shared" si="54"/>
        <v>0</v>
      </c>
      <c r="AF107" s="219">
        <f t="shared" si="55"/>
      </c>
      <c r="AG107" s="219">
        <f t="shared" si="56"/>
      </c>
      <c r="AH107" s="219">
        <f t="shared" si="57"/>
      </c>
      <c r="AI107" s="219">
        <f t="shared" si="58"/>
      </c>
      <c r="AJ107" s="219">
        <f t="shared" si="59"/>
      </c>
      <c r="AK107" s="219">
        <f t="shared" si="60"/>
      </c>
      <c r="AL107" s="219">
        <f t="shared" si="61"/>
      </c>
      <c r="AM107" s="219">
        <f t="shared" si="62"/>
      </c>
      <c r="AN107" s="325"/>
      <c r="AO107" s="326"/>
      <c r="AP107" s="326"/>
      <c r="AQ107" s="326"/>
      <c r="AR107" s="326"/>
      <c r="AS107" s="326"/>
      <c r="AT107" s="326"/>
      <c r="AU107" s="326"/>
      <c r="AV107" s="326"/>
      <c r="AW107" s="327"/>
      <c r="AX107" s="327"/>
      <c r="AY107" s="327"/>
      <c r="AZ107" s="327"/>
      <c r="BA107" s="327"/>
      <c r="BB107" s="327"/>
      <c r="BC107" s="328"/>
    </row>
    <row r="108" spans="1:55" ht="15" customHeight="1" thickBot="1">
      <c r="A108" s="254"/>
      <c r="B108" s="290" t="s">
        <v>132</v>
      </c>
      <c r="C108" s="291"/>
      <c r="D108" s="194"/>
      <c r="E108" s="8"/>
      <c r="F108" s="90"/>
      <c r="G108" s="143">
        <f t="shared" si="39"/>
      </c>
      <c r="H108" s="144">
        <f t="shared" si="40"/>
      </c>
      <c r="I108" s="145">
        <f t="shared" si="41"/>
      </c>
      <c r="J108" s="7"/>
      <c r="K108" s="8"/>
      <c r="L108" s="90"/>
      <c r="M108" s="143">
        <f t="shared" si="42"/>
      </c>
      <c r="N108" s="144">
        <f t="shared" si="43"/>
      </c>
      <c r="O108" s="145">
        <f t="shared" si="44"/>
      </c>
      <c r="P108" s="89" t="s">
        <v>173</v>
      </c>
      <c r="Q108" s="8">
        <v>2</v>
      </c>
      <c r="R108" s="90"/>
      <c r="S108" s="143">
        <f t="shared" si="45"/>
      </c>
      <c r="T108" s="143">
        <f t="shared" si="46"/>
      </c>
      <c r="U108" s="145">
        <f t="shared" si="47"/>
      </c>
      <c r="V108" s="91"/>
      <c r="W108" s="8"/>
      <c r="X108" s="90"/>
      <c r="Y108" s="143">
        <f t="shared" si="48"/>
      </c>
      <c r="Z108" s="143">
        <f t="shared" si="49"/>
      </c>
      <c r="AA108" s="145">
        <f t="shared" si="50"/>
      </c>
      <c r="AB108" s="220" t="str">
        <f t="shared" si="51"/>
        <v>0</v>
      </c>
      <c r="AC108" s="220" t="str">
        <f t="shared" si="52"/>
        <v>0</v>
      </c>
      <c r="AD108" s="220" t="str">
        <f t="shared" si="53"/>
        <v>0</v>
      </c>
      <c r="AE108" s="220" t="str">
        <f t="shared" si="54"/>
        <v>0</v>
      </c>
      <c r="AF108" s="219">
        <f t="shared" si="55"/>
      </c>
      <c r="AG108" s="219">
        <f t="shared" si="56"/>
      </c>
      <c r="AH108" s="219">
        <f t="shared" si="57"/>
      </c>
      <c r="AI108" s="219">
        <f t="shared" si="58"/>
      </c>
      <c r="AJ108" s="219">
        <f t="shared" si="59"/>
      </c>
      <c r="AK108" s="219">
        <f t="shared" si="60"/>
      </c>
      <c r="AL108" s="219">
        <f t="shared" si="61"/>
      </c>
      <c r="AM108" s="219">
        <f t="shared" si="62"/>
      </c>
      <c r="AN108" s="325"/>
      <c r="AO108" s="326"/>
      <c r="AP108" s="326"/>
      <c r="AQ108" s="326"/>
      <c r="AR108" s="326"/>
      <c r="AS108" s="326"/>
      <c r="AT108" s="326"/>
      <c r="AU108" s="326"/>
      <c r="AV108" s="326"/>
      <c r="AW108" s="327"/>
      <c r="AX108" s="327"/>
      <c r="AY108" s="327"/>
      <c r="AZ108" s="327"/>
      <c r="BA108" s="327"/>
      <c r="BB108" s="327"/>
      <c r="BC108" s="328"/>
    </row>
    <row r="109" spans="1:55" ht="15" customHeight="1" thickBot="1">
      <c r="A109" s="52" t="s">
        <v>86</v>
      </c>
      <c r="B109" s="292" t="s">
        <v>131</v>
      </c>
      <c r="C109" s="293"/>
      <c r="D109" s="53"/>
      <c r="E109" s="54"/>
      <c r="F109" s="55"/>
      <c r="G109" s="56">
        <f t="shared" si="39"/>
      </c>
      <c r="H109" s="140">
        <f t="shared" si="40"/>
      </c>
      <c r="I109" s="57">
        <f t="shared" si="41"/>
      </c>
      <c r="J109" s="59"/>
      <c r="K109" s="54"/>
      <c r="L109" s="55"/>
      <c r="M109" s="56">
        <f t="shared" si="42"/>
      </c>
      <c r="N109" s="140">
        <f t="shared" si="43"/>
      </c>
      <c r="O109" s="57">
        <f t="shared" si="44"/>
      </c>
      <c r="P109" s="59"/>
      <c r="Q109" s="54"/>
      <c r="R109" s="55"/>
      <c r="S109" s="56">
        <f t="shared" si="45"/>
      </c>
      <c r="T109" s="56">
        <f t="shared" si="46"/>
      </c>
      <c r="U109" s="57">
        <f t="shared" si="47"/>
      </c>
      <c r="V109" s="58" t="s">
        <v>125</v>
      </c>
      <c r="W109" s="54">
        <v>8</v>
      </c>
      <c r="X109" s="55">
        <f>X107</f>
        <v>0</v>
      </c>
      <c r="Y109" s="56">
        <f t="shared" si="48"/>
      </c>
      <c r="Z109" s="56">
        <f t="shared" si="49"/>
      </c>
      <c r="AA109" s="57">
        <f t="shared" si="50"/>
      </c>
      <c r="AB109" s="220" t="str">
        <f t="shared" si="51"/>
        <v>0</v>
      </c>
      <c r="AC109" s="220" t="str">
        <f t="shared" si="52"/>
        <v>0</v>
      </c>
      <c r="AD109" s="220" t="str">
        <f t="shared" si="53"/>
        <v>0</v>
      </c>
      <c r="AE109" s="220" t="str">
        <f t="shared" si="54"/>
        <v>0</v>
      </c>
      <c r="AF109" s="219">
        <f t="shared" si="55"/>
      </c>
      <c r="AG109" s="219">
        <f t="shared" si="56"/>
      </c>
      <c r="AH109" s="219">
        <f t="shared" si="57"/>
      </c>
      <c r="AI109" s="219">
        <f t="shared" si="58"/>
      </c>
      <c r="AJ109" s="219">
        <f t="shared" si="59"/>
      </c>
      <c r="AK109" s="219">
        <f t="shared" si="60"/>
      </c>
      <c r="AL109" s="219">
        <f t="shared" si="61"/>
      </c>
      <c r="AM109" s="219">
        <f t="shared" si="62"/>
      </c>
      <c r="AN109" s="325"/>
      <c r="AO109" s="326"/>
      <c r="AP109" s="326"/>
      <c r="AQ109" s="326"/>
      <c r="AR109" s="326"/>
      <c r="AS109" s="326"/>
      <c r="AT109" s="326"/>
      <c r="AU109" s="326"/>
      <c r="AV109" s="326"/>
      <c r="AW109" s="327"/>
      <c r="AX109" s="327"/>
      <c r="AY109" s="327"/>
      <c r="AZ109" s="327"/>
      <c r="BA109" s="327"/>
      <c r="BB109" s="327"/>
      <c r="BC109" s="328"/>
    </row>
    <row r="110" spans="1:55" ht="15" customHeight="1">
      <c r="A110" s="252" t="s">
        <v>87</v>
      </c>
      <c r="B110" s="294" t="s">
        <v>131</v>
      </c>
      <c r="C110" s="295"/>
      <c r="D110" s="97"/>
      <c r="E110" s="69"/>
      <c r="F110" s="70"/>
      <c r="G110" s="71">
        <f t="shared" si="39"/>
      </c>
      <c r="H110" s="141">
        <f>IF(G110="○",E110,IF(G110="×",0,""))</f>
      </c>
      <c r="I110" s="72">
        <f t="shared" si="41"/>
      </c>
      <c r="J110" s="73"/>
      <c r="K110" s="69"/>
      <c r="L110" s="70"/>
      <c r="M110" s="71">
        <f t="shared" si="42"/>
      </c>
      <c r="N110" s="141">
        <f>IF(M110="○",K110,IF(M110="×",0,""))</f>
      </c>
      <c r="O110" s="72">
        <f t="shared" si="44"/>
      </c>
      <c r="P110" s="73"/>
      <c r="Q110" s="69"/>
      <c r="R110" s="70"/>
      <c r="S110" s="71">
        <f t="shared" si="45"/>
      </c>
      <c r="T110" s="71">
        <f>IF(S110="○",Q110,IF(S110="×",0,""))</f>
      </c>
      <c r="U110" s="72">
        <f t="shared" si="47"/>
      </c>
      <c r="V110" s="99" t="s">
        <v>125</v>
      </c>
      <c r="W110" s="69">
        <v>8</v>
      </c>
      <c r="X110" s="70">
        <f>X107</f>
        <v>0</v>
      </c>
      <c r="Y110" s="71">
        <f t="shared" si="48"/>
      </c>
      <c r="Z110" s="71">
        <f>IF(Y110="○",W110,IF(Y110="×",0,""))</f>
      </c>
      <c r="AA110" s="72">
        <f t="shared" si="50"/>
      </c>
      <c r="AB110" s="220" t="str">
        <f t="shared" si="51"/>
        <v>0</v>
      </c>
      <c r="AC110" s="220" t="str">
        <f t="shared" si="52"/>
        <v>0</v>
      </c>
      <c r="AD110" s="220" t="str">
        <f t="shared" si="53"/>
        <v>0</v>
      </c>
      <c r="AE110" s="220" t="str">
        <f t="shared" si="54"/>
        <v>0</v>
      </c>
      <c r="AF110" s="219">
        <f t="shared" si="55"/>
      </c>
      <c r="AG110" s="219">
        <f t="shared" si="56"/>
      </c>
      <c r="AH110" s="219">
        <f t="shared" si="57"/>
      </c>
      <c r="AI110" s="219">
        <f t="shared" si="58"/>
      </c>
      <c r="AJ110" s="219">
        <f t="shared" si="59"/>
      </c>
      <c r="AK110" s="219">
        <f t="shared" si="60"/>
      </c>
      <c r="AL110" s="219">
        <f t="shared" si="61"/>
      </c>
      <c r="AM110" s="219">
        <f t="shared" si="62"/>
      </c>
      <c r="AN110" s="325"/>
      <c r="AO110" s="326"/>
      <c r="AP110" s="326"/>
      <c r="AQ110" s="326"/>
      <c r="AR110" s="326"/>
      <c r="AS110" s="326"/>
      <c r="AT110" s="326"/>
      <c r="AU110" s="326"/>
      <c r="AV110" s="326"/>
      <c r="AW110" s="327"/>
      <c r="AX110" s="327"/>
      <c r="AY110" s="327"/>
      <c r="AZ110" s="327"/>
      <c r="BA110" s="327"/>
      <c r="BB110" s="327"/>
      <c r="BC110" s="328"/>
    </row>
    <row r="111" spans="1:55" ht="15" customHeight="1" thickBot="1">
      <c r="A111" s="254"/>
      <c r="B111" s="290" t="s">
        <v>132</v>
      </c>
      <c r="C111" s="291"/>
      <c r="D111" s="96"/>
      <c r="E111" s="8"/>
      <c r="F111" s="90"/>
      <c r="G111" s="143">
        <f t="shared" si="39"/>
      </c>
      <c r="H111" s="144">
        <f>IF(G111="○",E111,IF(G111="×",0,""))</f>
      </c>
      <c r="I111" s="145">
        <f t="shared" si="41"/>
      </c>
      <c r="J111" s="7"/>
      <c r="K111" s="8"/>
      <c r="L111" s="90"/>
      <c r="M111" s="143">
        <f t="shared" si="42"/>
      </c>
      <c r="N111" s="144">
        <f>IF(M111="○",K111,IF(M111="×",0,""))</f>
      </c>
      <c r="O111" s="145">
        <f t="shared" si="44"/>
      </c>
      <c r="P111" s="96" t="s">
        <v>126</v>
      </c>
      <c r="Q111" s="8">
        <v>2</v>
      </c>
      <c r="R111" s="90"/>
      <c r="S111" s="143">
        <f t="shared" si="45"/>
      </c>
      <c r="T111" s="143">
        <f>IF(S111="○",Q111,IF(S111="×",0,""))</f>
      </c>
      <c r="U111" s="145">
        <f t="shared" si="47"/>
      </c>
      <c r="V111" s="91"/>
      <c r="W111" s="8"/>
      <c r="X111" s="90"/>
      <c r="Y111" s="143">
        <f t="shared" si="48"/>
      </c>
      <c r="Z111" s="143">
        <f>IF(Y111="○",W111,IF(Y111="×",0,""))</f>
      </c>
      <c r="AA111" s="145">
        <f t="shared" si="50"/>
      </c>
      <c r="AB111" s="220" t="str">
        <f t="shared" si="51"/>
        <v>0</v>
      </c>
      <c r="AC111" s="220" t="str">
        <f t="shared" si="52"/>
        <v>0</v>
      </c>
      <c r="AD111" s="220" t="str">
        <f t="shared" si="53"/>
        <v>0</v>
      </c>
      <c r="AE111" s="220" t="str">
        <f t="shared" si="54"/>
        <v>0</v>
      </c>
      <c r="AF111" s="219">
        <f t="shared" si="55"/>
      </c>
      <c r="AG111" s="219">
        <f t="shared" si="56"/>
      </c>
      <c r="AH111" s="219">
        <f t="shared" si="57"/>
      </c>
      <c r="AI111" s="219">
        <f t="shared" si="58"/>
      </c>
      <c r="AJ111" s="219">
        <f t="shared" si="59"/>
      </c>
      <c r="AK111" s="219">
        <f t="shared" si="60"/>
      </c>
      <c r="AL111" s="219">
        <f t="shared" si="61"/>
      </c>
      <c r="AM111" s="219">
        <f t="shared" si="62"/>
      </c>
      <c r="AN111" s="329"/>
      <c r="AO111" s="330"/>
      <c r="AP111" s="330"/>
      <c r="AQ111" s="330"/>
      <c r="AR111" s="330"/>
      <c r="AS111" s="330"/>
      <c r="AT111" s="330"/>
      <c r="AU111" s="330"/>
      <c r="AV111" s="330"/>
      <c r="AW111" s="331"/>
      <c r="AX111" s="331"/>
      <c r="AY111" s="331"/>
      <c r="AZ111" s="331"/>
      <c r="BA111" s="331"/>
      <c r="BB111" s="331"/>
      <c r="BC111" s="332"/>
    </row>
    <row r="112" spans="1:39" ht="15" customHeight="1">
      <c r="A112" s="100"/>
      <c r="B112" s="101"/>
      <c r="C112" s="101"/>
      <c r="D112" s="101"/>
      <c r="AB112" s="221"/>
      <c r="AC112" s="221"/>
      <c r="AD112" s="221"/>
      <c r="AE112" s="221"/>
      <c r="AF112" s="219"/>
      <c r="AG112" s="219"/>
      <c r="AH112" s="219"/>
      <c r="AI112" s="219"/>
      <c r="AJ112" s="219"/>
      <c r="AK112" s="219"/>
      <c r="AL112" s="219"/>
      <c r="AM112" s="219">
        <f>SUM(AJ10:AM111)</f>
        <v>0</v>
      </c>
    </row>
    <row r="113" spans="1:39" ht="13.5">
      <c r="A113" s="100"/>
      <c r="AB113" s="182"/>
      <c r="AC113" s="182"/>
      <c r="AD113" s="182"/>
      <c r="AE113" s="182"/>
      <c r="AF113" s="183"/>
      <c r="AG113" s="183"/>
      <c r="AH113" s="183"/>
      <c r="AI113" s="183"/>
      <c r="AJ113" s="183"/>
      <c r="AK113" s="183"/>
      <c r="AL113" s="183"/>
      <c r="AM113" s="169"/>
    </row>
    <row r="114" spans="28:39" ht="13.5">
      <c r="AB114" s="182"/>
      <c r="AC114" s="182"/>
      <c r="AD114" s="182"/>
      <c r="AE114" s="182"/>
      <c r="AF114" s="183"/>
      <c r="AG114" s="183"/>
      <c r="AH114" s="183"/>
      <c r="AI114" s="183"/>
      <c r="AJ114" s="183"/>
      <c r="AK114" s="183"/>
      <c r="AL114" s="183"/>
      <c r="AM114" s="169"/>
    </row>
  </sheetData>
  <sheetProtection/>
  <mergeCells count="91">
    <mergeCell ref="AN77:BC111"/>
    <mergeCell ref="AN69:AN70"/>
    <mergeCell ref="AO69:AV70"/>
    <mergeCell ref="AN71:AN72"/>
    <mergeCell ref="AO71:AV72"/>
    <mergeCell ref="AN73:AN74"/>
    <mergeCell ref="AO73:AV74"/>
    <mergeCell ref="AN63:AN64"/>
    <mergeCell ref="AO63:AV64"/>
    <mergeCell ref="AN65:AN66"/>
    <mergeCell ref="AO65:AV66"/>
    <mergeCell ref="AN67:AN68"/>
    <mergeCell ref="AO67:AV68"/>
    <mergeCell ref="AN55:AN56"/>
    <mergeCell ref="AO55:AV56"/>
    <mergeCell ref="AN57:AN58"/>
    <mergeCell ref="AO57:AV58"/>
    <mergeCell ref="AN59:AN60"/>
    <mergeCell ref="AO59:AV60"/>
    <mergeCell ref="AN61:AN62"/>
    <mergeCell ref="AO61:AV62"/>
    <mergeCell ref="AY31:AZ35"/>
    <mergeCell ref="AY36:AZ40"/>
    <mergeCell ref="AY41:AZ45"/>
    <mergeCell ref="AY46:AZ50"/>
    <mergeCell ref="AY51:AZ55"/>
    <mergeCell ref="AO51:AV52"/>
    <mergeCell ref="AN51:AN52"/>
    <mergeCell ref="AN53:AN54"/>
    <mergeCell ref="AO53:AV54"/>
    <mergeCell ref="B109:C109"/>
    <mergeCell ref="A110:A111"/>
    <mergeCell ref="B110:C110"/>
    <mergeCell ref="B111:C111"/>
    <mergeCell ref="A91:A94"/>
    <mergeCell ref="B91:C93"/>
    <mergeCell ref="B94:C94"/>
    <mergeCell ref="A95:A108"/>
    <mergeCell ref="B95:C106"/>
    <mergeCell ref="B107:C107"/>
    <mergeCell ref="B108:C108"/>
    <mergeCell ref="A73:A77"/>
    <mergeCell ref="B73:C76"/>
    <mergeCell ref="B77:C77"/>
    <mergeCell ref="A78:A82"/>
    <mergeCell ref="B78:C81"/>
    <mergeCell ref="B82:C82"/>
    <mergeCell ref="A83:A90"/>
    <mergeCell ref="B83:C84"/>
    <mergeCell ref="B85:C90"/>
    <mergeCell ref="B53:C61"/>
    <mergeCell ref="B62:C67"/>
    <mergeCell ref="A68:A72"/>
    <mergeCell ref="B68:C69"/>
    <mergeCell ref="B70:C72"/>
    <mergeCell ref="A53:A67"/>
    <mergeCell ref="C43:C46"/>
    <mergeCell ref="B47:C47"/>
    <mergeCell ref="B48:C48"/>
    <mergeCell ref="B49:C49"/>
    <mergeCell ref="A50:A52"/>
    <mergeCell ref="B50:C50"/>
    <mergeCell ref="B51:C52"/>
    <mergeCell ref="AN20:AN21"/>
    <mergeCell ref="AO20:AO21"/>
    <mergeCell ref="C21:C24"/>
    <mergeCell ref="AY21:AZ25"/>
    <mergeCell ref="C25:C29"/>
    <mergeCell ref="AY26:AZ30"/>
    <mergeCell ref="C30:C37"/>
    <mergeCell ref="AY16:AZ20"/>
    <mergeCell ref="C38:C42"/>
    <mergeCell ref="V8:AA8"/>
    <mergeCell ref="AY8:BD9"/>
    <mergeCell ref="A10:A48"/>
    <mergeCell ref="B10:B46"/>
    <mergeCell ref="C11:C15"/>
    <mergeCell ref="AY11:AZ15"/>
    <mergeCell ref="BA11:BB15"/>
    <mergeCell ref="BC11:BD15"/>
    <mergeCell ref="C16:C20"/>
    <mergeCell ref="T6:U6"/>
    <mergeCell ref="M1:O2"/>
    <mergeCell ref="P1:P2"/>
    <mergeCell ref="Q1:R2"/>
    <mergeCell ref="S1:V2"/>
    <mergeCell ref="A8:A9"/>
    <mergeCell ref="B8:C9"/>
    <mergeCell ref="D8:I8"/>
    <mergeCell ref="J8:O8"/>
    <mergeCell ref="P8:U8"/>
  </mergeCells>
  <conditionalFormatting sqref="AO22">
    <cfRule type="cellIs" priority="1" dxfId="0" operator="equal" stopIfTrue="1">
      <formula>"○"</formula>
    </cfRule>
  </conditionalFormatting>
  <printOptions/>
  <pageMargins left="1.0236220472440944" right="0.2362204724409449" top="0.1968503937007874" bottom="0" header="0.31496062992125984" footer="0.31496062992125984"/>
  <pageSetup fitToHeight="0" horizontalDpi="600" verticalDpi="600" orientation="landscape" paperSize="8"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Kurata Kosaku</dc:creator>
  <cp:keywords/>
  <dc:description/>
  <cp:lastModifiedBy>mulab</cp:lastModifiedBy>
  <cp:lastPrinted>2014-06-27T06:39:22Z</cp:lastPrinted>
  <dcterms:created xsi:type="dcterms:W3CDTF">2007-11-14T02:43:47Z</dcterms:created>
  <dcterms:modified xsi:type="dcterms:W3CDTF">2014-06-27T08:10:29Z</dcterms:modified>
  <cp:category/>
  <cp:version/>
  <cp:contentType/>
  <cp:contentStatus/>
</cp:coreProperties>
</file>